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ocumenti Nino\Summer School\Scuole 2023\Format d'iscrizione\"/>
    </mc:Choice>
  </mc:AlternateContent>
  <bookViews>
    <workbookView xWindow="240" yWindow="45" windowWidth="11790" windowHeight="5520"/>
  </bookViews>
  <sheets>
    <sheet name="Foglio1" sheetId="1" r:id="rId1"/>
    <sheet name="Foglio2" sheetId="2" r:id="rId2"/>
    <sheet name="Foglio3" sheetId="3" r:id="rId3"/>
  </sheets>
  <definedNames>
    <definedName name="Alumno">Foglio2!$B$15:$D$15</definedName>
    <definedName name="_xlnm.Print_Area" localSheetId="0">Foglio1!$A$1:$Z$228</definedName>
    <definedName name="EDA">Foglio2!$G$4:$G$5</definedName>
    <definedName name="InvoicePublic">Foglio2!$K$2:$M$2</definedName>
    <definedName name="Position">Foglio2!$A$8:$A$14</definedName>
    <definedName name="Schools">Foglio2!$G$3:$G$5</definedName>
    <definedName name="Text_Mining">Foglio2!$G$1:$G$2</definedName>
    <definedName name="TM">Foglio2!$G$1:$G$2</definedName>
  </definedNames>
  <calcPr calcId="162913"/>
</workbook>
</file>

<file path=xl/calcChain.xml><?xml version="1.0" encoding="utf-8"?>
<calcChain xmlns="http://schemas.openxmlformats.org/spreadsheetml/2006/main">
  <c r="V7" i="2" l="1"/>
  <c r="AB42" i="1"/>
  <c r="E15" i="2" l="1"/>
  <c r="T7" i="2" s="1"/>
  <c r="I213" i="1" l="1"/>
  <c r="E27" i="2" l="1"/>
  <c r="E7" i="2" l="1"/>
  <c r="N4" i="2"/>
  <c r="R21" i="2"/>
  <c r="H1" i="2"/>
  <c r="H4" i="2"/>
  <c r="P3" i="2"/>
  <c r="Z22" i="2"/>
  <c r="N6" i="2" s="1"/>
  <c r="N2" i="2"/>
  <c r="R22" i="2"/>
  <c r="E9" i="2"/>
  <c r="E10" i="2"/>
  <c r="W7" i="2" s="1"/>
  <c r="R12" i="2" s="1"/>
  <c r="S12" i="2" s="1"/>
  <c r="T103" i="1" s="1"/>
  <c r="T192" i="1" s="1"/>
  <c r="E11" i="2"/>
  <c r="E12" i="2"/>
  <c r="E13" i="2"/>
  <c r="AB38" i="1" s="1"/>
  <c r="E8" i="2"/>
  <c r="G123" i="1"/>
  <c r="C121" i="1"/>
  <c r="N16" i="2"/>
  <c r="P2" i="2"/>
  <c r="N1" i="2"/>
  <c r="H16" i="2"/>
  <c r="H15" i="2"/>
  <c r="H14" i="2"/>
  <c r="H13" i="2"/>
  <c r="H12" i="2"/>
  <c r="E6" i="2"/>
  <c r="N14" i="2"/>
  <c r="P1" i="2"/>
  <c r="N15" i="2"/>
  <c r="H10" i="2"/>
  <c r="H8" i="2"/>
  <c r="W24" i="2" s="1"/>
  <c r="E5" i="2"/>
  <c r="N11" i="2"/>
  <c r="N3" i="2"/>
  <c r="H11" i="2"/>
  <c r="E4" i="2"/>
  <c r="E3" i="2"/>
  <c r="E2" i="2"/>
  <c r="E1" i="2"/>
  <c r="R24" i="2"/>
  <c r="AB49" i="1" l="1"/>
  <c r="C185" i="1"/>
  <c r="C143" i="1"/>
  <c r="C140" i="1"/>
  <c r="C130" i="1"/>
  <c r="I111" i="1"/>
  <c r="C133" i="1"/>
  <c r="I171" i="1"/>
  <c r="F24" i="2"/>
  <c r="F21" i="2"/>
  <c r="AB17" i="1" s="1"/>
  <c r="C141" i="1"/>
  <c r="C164" i="1"/>
  <c r="Z21" i="2"/>
  <c r="AB66" i="1" s="1"/>
  <c r="C119" i="1"/>
  <c r="C165" i="1"/>
  <c r="C132" i="1"/>
  <c r="C204" i="1"/>
  <c r="C129" i="1"/>
  <c r="I164" i="1"/>
  <c r="O123" i="1"/>
  <c r="C135" i="1"/>
  <c r="B216" i="1"/>
  <c r="C139" i="1"/>
  <c r="C138" i="1"/>
  <c r="C163" i="1"/>
  <c r="C142" i="1"/>
  <c r="I138" i="1"/>
  <c r="U119" i="1"/>
  <c r="C205" i="1"/>
  <c r="C201" i="1"/>
  <c r="C208" i="1"/>
  <c r="B215" i="1"/>
  <c r="C200" i="1"/>
  <c r="C128" i="1"/>
  <c r="AB87" i="1"/>
  <c r="B116" i="1"/>
  <c r="B180" i="1"/>
  <c r="C188" i="1"/>
  <c r="J29" i="2"/>
  <c r="A30" i="2"/>
  <c r="AB68" i="1" s="1"/>
  <c r="E126" i="1"/>
  <c r="C125" i="1"/>
  <c r="T126" i="1"/>
  <c r="N24" i="2"/>
  <c r="S7" i="2"/>
  <c r="J21" i="2"/>
  <c r="AB36" i="1" s="1"/>
  <c r="F23" i="2"/>
  <c r="F18" i="2" l="1"/>
  <c r="S3" i="2"/>
</calcChain>
</file>

<file path=xl/sharedStrings.xml><?xml version="1.0" encoding="utf-8"?>
<sst xmlns="http://schemas.openxmlformats.org/spreadsheetml/2006/main" count="176" uniqueCount="159">
  <si>
    <t>Dottorando</t>
  </si>
  <si>
    <t>No</t>
  </si>
  <si>
    <t>CAP</t>
  </si>
  <si>
    <t>e-mail</t>
  </si>
  <si>
    <t>nome</t>
  </si>
  <si>
    <t>cognome</t>
  </si>
  <si>
    <t>uni</t>
  </si>
  <si>
    <t>dip</t>
  </si>
  <si>
    <t>Alumno</t>
  </si>
  <si>
    <t>ADSEM</t>
  </si>
  <si>
    <t>INT</t>
  </si>
  <si>
    <t>IND</t>
  </si>
  <si>
    <t>CIT</t>
  </si>
  <si>
    <t>CFPI</t>
  </si>
  <si>
    <t>TEL</t>
  </si>
  <si>
    <t>FATTPUB</t>
  </si>
  <si>
    <t>ASSEGNO</t>
  </si>
  <si>
    <t>BONIFICO</t>
  </si>
  <si>
    <t>#scuole</t>
  </si>
  <si>
    <t>Imponibile</t>
  </si>
  <si>
    <t>casi</t>
  </si>
  <si>
    <t>Quota</t>
  </si>
  <si>
    <t>Profit</t>
  </si>
  <si>
    <t>Codice</t>
  </si>
  <si>
    <t>check dati partecipanti</t>
  </si>
  <si>
    <t>Uni</t>
  </si>
  <si>
    <t>check posizione</t>
  </si>
  <si>
    <t>check Alumno</t>
  </si>
  <si>
    <t>si</t>
  </si>
  <si>
    <t>no</t>
  </si>
  <si>
    <t>scuole1sett</t>
  </si>
  <si>
    <t>scuole2sett</t>
  </si>
  <si>
    <t>scuole3sett</t>
  </si>
  <si>
    <t>scuole4sett</t>
  </si>
  <si>
    <t>check fatt pub</t>
  </si>
  <si>
    <t>tot</t>
  </si>
  <si>
    <t>,</t>
  </si>
  <si>
    <t xml:space="preserve"> </t>
  </si>
  <si>
    <t xml:space="preserve">con sede legale in </t>
  </si>
  <si>
    <t xml:space="preserve">Il </t>
  </si>
  <si>
    <t>Nome Diret</t>
  </si>
  <si>
    <t>Nato a</t>
  </si>
  <si>
    <t>Nato il</t>
  </si>
  <si>
    <t>ElencoDott</t>
  </si>
  <si>
    <t>#altri dott</t>
  </si>
  <si>
    <t>NDott</t>
  </si>
  <si>
    <t>Ndott</t>
  </si>
  <si>
    <t>luogoPrivato</t>
  </si>
  <si>
    <t>dataPrivato</t>
  </si>
  <si>
    <t>check dati fatturazione privati</t>
  </si>
  <si>
    <t>check dati fatturazione pubblica</t>
  </si>
  <si>
    <t>NoFattPub</t>
  </si>
  <si>
    <t xml:space="preserve"> (quale rappresentante legale),</t>
  </si>
  <si>
    <t>;</t>
  </si>
  <si>
    <t>Disegni e metodi di ricerca</t>
  </si>
  <si>
    <t>Analisi econometriche - Corso base</t>
  </si>
  <si>
    <t>Experimental Research</t>
  </si>
  <si>
    <t>Analisi multivariata per la ricerca sociale</t>
  </si>
  <si>
    <t>Ricerche qualitative</t>
  </si>
  <si>
    <t>Modelli di equazioni strutturali - Corso base</t>
  </si>
  <si>
    <t>Structural Equation Modeling - Advanced Course</t>
  </si>
  <si>
    <t xml:space="preserve">Modelli panel </t>
  </si>
  <si>
    <t>Participant's information</t>
  </si>
  <si>
    <t>Name</t>
  </si>
  <si>
    <t>Surname</t>
  </si>
  <si>
    <t>University</t>
  </si>
  <si>
    <t>Department</t>
  </si>
  <si>
    <t>Town and Country of birth</t>
  </si>
  <si>
    <t>Date of birth (dd/mm/yyyy)</t>
  </si>
  <si>
    <t>Town</t>
  </si>
  <si>
    <t>Date</t>
  </si>
  <si>
    <t>Full/Associate Professor</t>
  </si>
  <si>
    <t>Assistant Professor</t>
  </si>
  <si>
    <t>Yes</t>
  </si>
  <si>
    <t>Data for invoicing</t>
  </si>
  <si>
    <t>Should the invoice be issued to an Academic Institution?</t>
  </si>
  <si>
    <t>Invoice should be issued to:</t>
  </si>
  <si>
    <t>ZIP Code</t>
  </si>
  <si>
    <t>Phone number</t>
  </si>
  <si>
    <t>Country</t>
  </si>
  <si>
    <t>VAT number / Tax code (needed)</t>
  </si>
  <si>
    <t>Tel</t>
  </si>
  <si>
    <t>Town of birth (Country)</t>
  </si>
  <si>
    <t>Invoice address</t>
  </si>
  <si>
    <t>Data of the Legal Representative of the Academic Institution</t>
  </si>
  <si>
    <t>Date of birth  (dd/mm/yyyy)</t>
  </si>
  <si>
    <t>Paying method</t>
  </si>
  <si>
    <t>Total fee</t>
  </si>
  <si>
    <t>Participation Fee</t>
  </si>
  <si>
    <t xml:space="preserve">born in </t>
  </si>
  <si>
    <t>on</t>
  </si>
  <si>
    <t>- The Multivariate Analysis for Social Sciences School (taught in Italian), which concerns the conceptual and empirical analyses of the main techniques of association and classification;</t>
  </si>
  <si>
    <t>- The Qualitative Research School (taught in Italian), which focuses on the sense, potential, complexity and limitations of qualitative research, starting from the design stage all the way to reporting;</t>
  </si>
  <si>
    <t>- The Basic Structural Equation Modeling School (taught in Italian), which concerns confirmatory factor analysis models and path analysis between latent variables;</t>
  </si>
  <si>
    <t>Training activities start on</t>
  </si>
  <si>
    <t>and end on</t>
  </si>
  <si>
    <t>Privacy Protection - Based on art. 13 D.lgs 30.6.2003, n. 196 and successive laws, and on D.lgs n. 196/2003 provided information will be used only for the present activity.</t>
  </si>
  <si>
    <t>Read and signed on</t>
  </si>
  <si>
    <t>(fill only in case of invoice issued to an Academic Institution)</t>
  </si>
  <si>
    <t>Name and surname of the Head of the Academic Institution (e.g., Department)</t>
  </si>
  <si>
    <t>Research Assistant</t>
  </si>
  <si>
    <t>Vat No./Tax Code</t>
  </si>
  <si>
    <t>Summer School</t>
  </si>
  <si>
    <t>Bank transfer to Università della Calabria - Bank: Unicredit, agenzia Arcavacata di Rende</t>
  </si>
  <si>
    <t>Research Fellow</t>
  </si>
  <si>
    <t>Other (please specify)</t>
  </si>
  <si>
    <t>If you have selected "Other", specify your position</t>
  </si>
  <si>
    <r>
      <rPr>
        <b/>
        <u/>
        <sz val="13"/>
        <color indexed="42"/>
        <rFont val="Calibri"/>
        <family val="2"/>
      </rPr>
      <t>Academic position</t>
    </r>
    <r>
      <rPr>
        <b/>
        <sz val="13"/>
        <color indexed="42"/>
        <rFont val="Calibri"/>
        <family val="2"/>
      </rPr>
      <t xml:space="preserve"> </t>
    </r>
    <r>
      <rPr>
        <b/>
        <sz val="10"/>
        <color indexed="42"/>
        <rFont val="Calibri"/>
        <family val="2"/>
      </rPr>
      <t>(please select your position from the drop-down list)</t>
    </r>
  </si>
  <si>
    <t>Experimental Design &amp; Analysis</t>
  </si>
  <si>
    <t>(please select your response from the drop-down list)</t>
  </si>
  <si>
    <t>residence</t>
  </si>
  <si>
    <t>Bank: Unicredit, agenzia Arcavacata di Rende,                                                                                                                                                                                IBAN: IT23Q0200880884000103544938        BIC/SWIFT: UNCRITM1P14</t>
  </si>
  <si>
    <t>(The invoice will be VAT-free, art. 10, point 20, of DPR 633/1972)</t>
  </si>
  <si>
    <t>- The Basic Econometrics School (taught in Italian), which concerns the conceptual and empirical analysis of basic econometrics models, with special reference to linear regression models;</t>
  </si>
  <si>
    <t>On the behalf of the Department of Business Administration and Law of the University of Calabria, the Head Alfio Cariola</t>
  </si>
  <si>
    <t>Address</t>
  </si>
  <si>
    <t>Signature of the participant</t>
  </si>
  <si>
    <t xml:space="preserve">In  the  specific case,  the  fee  for  the training   activities  requested  to  the Department  is  € </t>
  </si>
  <si>
    <t>Participant's address</t>
  </si>
  <si>
    <t>The above-mentioned fee will be payed to the Department, upon applying to the  school, by bank transfer on the account: Università della Calabria,  U.O. 2024 DISCAG;</t>
  </si>
  <si>
    <t>Text Mining</t>
  </si>
  <si>
    <t>July 17-21 2023</t>
  </si>
  <si>
    <t>IBAN: IT23Q0200880884000103544938         BIC/SWIFT: UNCRITMM
Reference (Please ensure to type EXACTLY as follows): Surname Name of Participant + SS2023 U.O. 2024 DISCAG</t>
  </si>
  <si>
    <t>Reference: Surname Name of Participant + SS2023 U.O. 2024 DISCAG. The Department will issue an invoice for the received fee.</t>
  </si>
  <si>
    <t>- The Text Mining School (taught in English), which concerns text coding and analysis, natural language processing and topic modeling;</t>
  </si>
  <si>
    <t>- The Advanced Structural Equation Modeling School (taught in Italian), which concerns multi-group analysis, test of mediation and moderation hypotheses, and assessing common method bias;</t>
  </si>
  <si>
    <t>- The Advanced Econometrics School (taught in Italian), which concerns advanced econometrics models with qualitative dependent variables;</t>
  </si>
  <si>
    <t>- Text Mining</t>
  </si>
  <si>
    <t>For each topic (course), training will consist of 40 hours of lectures and applications (5 days), and of 10 hours of self-study. Each course requires a minimum of 12 participants.</t>
  </si>
  <si>
    <t>Based on the D.lgs n. 196/2003, the information provided will be used only for activities related to the Schools.</t>
  </si>
  <si>
    <t>(The fee includes access to classes, teaching materials, one social dinner, a gadget; it does not include food, travel and lodging expenses).</t>
  </si>
  <si>
    <t>The participation fee is € 800 per school. The fee is VAT-free based on the art. 10, punto 20, of DPR 633/1972. The fee includes access to classes, teaching materials, one social dinner, a gadget; it does not include food, travel and lodging expenses. Refunding of participation fees are possible only sending the request to g.miceli@unical.it no later than 21 days before the beginning of the school to be attended.</t>
  </si>
  <si>
    <r>
      <rPr>
        <b/>
        <u/>
        <sz val="13"/>
        <color rgb="FF990033"/>
        <rFont val="Calibri"/>
        <family val="2"/>
        <scheme val="minor"/>
      </rPr>
      <t>Alumni</t>
    </r>
    <r>
      <rPr>
        <b/>
        <sz val="12"/>
        <color rgb="FF990033"/>
        <rFont val="Calibri"/>
        <family val="2"/>
        <scheme val="minor"/>
      </rPr>
      <t xml:space="preserve">  </t>
    </r>
    <r>
      <rPr>
        <b/>
        <sz val="10"/>
        <color rgb="FF990033"/>
        <rFont val="Calibri"/>
        <family val="2"/>
        <scheme val="minor"/>
      </rPr>
      <t>(please select your position from the drop-down list)</t>
    </r>
  </si>
  <si>
    <t>PhD Students/Post-doc researchers</t>
  </si>
  <si>
    <t>(Only for multiple PhD students / Post-doc researchers from the same Department applying to the School)</t>
  </si>
  <si>
    <t>Type in the box below names and surnames of PhD students / Post-doc researchers from the same Department applying to the School</t>
  </si>
  <si>
    <t>PhD Student / Post-Doc Researcher</t>
  </si>
  <si>
    <t>Total number of PhD students / Post-doc researchers from the same Department applying to the School (including whom is filling this form)</t>
  </si>
  <si>
    <t>1000</t>
  </si>
  <si>
    <t>1001</t>
  </si>
  <si>
    <t>1021</t>
  </si>
  <si>
    <t>1031</t>
  </si>
  <si>
    <t>1041</t>
  </si>
  <si>
    <t>1051</t>
  </si>
  <si>
    <t>1061</t>
  </si>
  <si>
    <t>1071</t>
  </si>
  <si>
    <t>1081</t>
  </si>
  <si>
    <t>1091</t>
  </si>
  <si>
    <t>1100</t>
  </si>
  <si>
    <t>1101</t>
  </si>
  <si>
    <t>1121</t>
  </si>
  <si>
    <t>1131</t>
  </si>
  <si>
    <t>1141</t>
  </si>
  <si>
    <t>1151</t>
  </si>
  <si>
    <t>1161</t>
  </si>
  <si>
    <t>1171</t>
  </si>
  <si>
    <t>1181</t>
  </si>
  <si>
    <t>1191</t>
  </si>
  <si>
    <t>Have you participated in previous editions of the Summer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</si>
</sst>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00"/>
    <numFmt numFmtId="165" formatCode="d/m/yyyy;@"/>
    <numFmt numFmtId="166" formatCode="[$-409]mmmm\ d\,\ yyyy;@"/>
  </numFmts>
  <fonts count="30" x14ac:knownFonts="1">
    <font>
      <sz val="11"/>
      <color theme="1"/>
      <name val="Calibri"/>
      <family val="2"/>
      <scheme val="minor"/>
    </font>
    <font>
      <b/>
      <u/>
      <sz val="13"/>
      <color indexed="42"/>
      <name val="Calibri"/>
      <family val="2"/>
    </font>
    <font>
      <b/>
      <sz val="10"/>
      <color indexed="42"/>
      <name val="Calibri"/>
      <family val="2"/>
    </font>
    <font>
      <b/>
      <sz val="13"/>
      <color indexed="42"/>
      <name val="Calibri"/>
      <family val="2"/>
    </font>
    <font>
      <b/>
      <sz val="11"/>
      <color rgb="FF990033"/>
      <name val="Calibri"/>
      <family val="2"/>
      <scheme val="minor"/>
    </font>
    <font>
      <sz val="11"/>
      <color rgb="FF990033"/>
      <name val="Calibri"/>
      <family val="2"/>
      <scheme val="minor"/>
    </font>
    <font>
      <b/>
      <sz val="14"/>
      <color rgb="FF990033"/>
      <name val="Calibri"/>
      <family val="2"/>
      <scheme val="minor"/>
    </font>
    <font>
      <b/>
      <sz val="12"/>
      <color rgb="FF990033"/>
      <name val="Calibri"/>
      <family val="2"/>
      <scheme val="minor"/>
    </font>
    <font>
      <sz val="13"/>
      <color rgb="FF990033"/>
      <name val="Calibri"/>
      <family val="2"/>
      <scheme val="minor"/>
    </font>
    <font>
      <sz val="8"/>
      <color rgb="FF990033"/>
      <name val="Calibri"/>
      <family val="2"/>
      <scheme val="minor"/>
    </font>
    <font>
      <b/>
      <sz val="10"/>
      <color rgb="FF990033"/>
      <name val="Calibri"/>
      <family val="2"/>
      <scheme val="minor"/>
    </font>
    <font>
      <b/>
      <u/>
      <sz val="12"/>
      <color rgb="FF990033"/>
      <name val="Calibri"/>
      <family val="2"/>
      <scheme val="minor"/>
    </font>
    <font>
      <b/>
      <sz val="13"/>
      <color rgb="FF990033"/>
      <name val="Calibri"/>
      <family val="2"/>
      <scheme val="minor"/>
    </font>
    <font>
      <b/>
      <sz val="8"/>
      <color rgb="FF990033"/>
      <name val="Calibri"/>
      <family val="2"/>
      <scheme val="minor"/>
    </font>
    <font>
      <sz val="10"/>
      <color rgb="FF990033"/>
      <name val="Calibri"/>
      <family val="2"/>
      <scheme val="minor"/>
    </font>
    <font>
      <sz val="11"/>
      <name val="Calibri"/>
      <family val="2"/>
      <scheme val="minor"/>
    </font>
    <font>
      <b/>
      <sz val="8"/>
      <name val="Calibri"/>
      <family val="2"/>
      <scheme val="minor"/>
    </font>
    <font>
      <sz val="8"/>
      <name val="Calibri"/>
      <family val="2"/>
      <scheme val="minor"/>
    </font>
    <font>
      <b/>
      <u/>
      <sz val="8"/>
      <name val="Calibri"/>
      <family val="2"/>
      <scheme val="minor"/>
    </font>
    <font>
      <sz val="13"/>
      <color theme="1"/>
      <name val="Calibri"/>
      <family val="2"/>
      <scheme val="minor"/>
    </font>
    <font>
      <b/>
      <sz val="9"/>
      <name val="Calibri"/>
      <family val="2"/>
      <scheme val="minor"/>
    </font>
    <font>
      <sz val="7"/>
      <name val="Calibri"/>
      <family val="2"/>
      <scheme val="minor"/>
    </font>
    <font>
      <b/>
      <sz val="9"/>
      <color rgb="FF990033"/>
      <name val="Calibri"/>
      <family val="2"/>
      <scheme val="minor"/>
    </font>
    <font>
      <sz val="9"/>
      <color theme="0"/>
      <name val="Calibri"/>
      <family val="2"/>
      <scheme val="minor"/>
    </font>
    <font>
      <b/>
      <u/>
      <sz val="13"/>
      <color rgb="FF990033"/>
      <name val="Calibri"/>
      <family val="2"/>
      <scheme val="minor"/>
    </font>
    <font>
      <sz val="12"/>
      <color rgb="FF990033"/>
      <name val="Calibri"/>
      <family val="2"/>
      <scheme val="minor"/>
    </font>
    <font>
      <sz val="9"/>
      <color rgb="FF990033"/>
      <name val="Calibri"/>
      <family val="2"/>
      <scheme val="minor"/>
    </font>
    <font>
      <sz val="6"/>
      <color rgb="FF990033"/>
      <name val="Calibri"/>
      <family val="2"/>
      <scheme val="minor"/>
    </font>
    <font>
      <b/>
      <i/>
      <sz val="8"/>
      <name val="Calibri"/>
      <family val="2"/>
      <scheme val="minor"/>
    </font>
    <font>
      <sz val="9"/>
      <color rgb="FFFF000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990033"/>
      </left>
      <right/>
      <top/>
      <bottom/>
      <diagonal/>
    </border>
    <border>
      <left/>
      <right style="thin">
        <color rgb="FF990033"/>
      </right>
      <top/>
      <bottom/>
      <diagonal/>
    </border>
    <border>
      <left style="thin">
        <color rgb="FF990033"/>
      </left>
      <right/>
      <top style="thin">
        <color rgb="FF990033"/>
      </top>
      <bottom/>
      <diagonal/>
    </border>
    <border>
      <left/>
      <right/>
      <top style="thin">
        <color rgb="FF990033"/>
      </top>
      <bottom/>
      <diagonal/>
    </border>
    <border>
      <left/>
      <right style="thin">
        <color rgb="FF990033"/>
      </right>
      <top style="thin">
        <color rgb="FF990033"/>
      </top>
      <bottom/>
      <diagonal/>
    </border>
    <border>
      <left style="thin">
        <color rgb="FF990033"/>
      </left>
      <right/>
      <top/>
      <bottom style="thin">
        <color rgb="FF990033"/>
      </bottom>
      <diagonal/>
    </border>
    <border>
      <left/>
      <right style="thin">
        <color rgb="FF990033"/>
      </right>
      <top/>
      <bottom style="thin">
        <color rgb="FF990033"/>
      </bottom>
      <diagonal/>
    </border>
    <border>
      <left/>
      <right/>
      <top/>
      <bottom style="thin">
        <color rgb="FF990033"/>
      </bottom>
      <diagonal/>
    </border>
    <border>
      <left style="thin">
        <color rgb="FF990033"/>
      </left>
      <right style="thin">
        <color rgb="FF990033"/>
      </right>
      <top/>
      <bottom/>
      <diagonal/>
    </border>
    <border>
      <left style="thin">
        <color rgb="FF990033"/>
      </left>
      <right/>
      <top style="thin">
        <color rgb="FF990033"/>
      </top>
      <bottom style="thin">
        <color rgb="FF990033"/>
      </bottom>
      <diagonal/>
    </border>
    <border>
      <left/>
      <right/>
      <top style="thin">
        <color rgb="FF990033"/>
      </top>
      <bottom style="thin">
        <color rgb="FF990033"/>
      </bottom>
      <diagonal/>
    </border>
    <border>
      <left/>
      <right style="thin">
        <color rgb="FF990033"/>
      </right>
      <top style="thin">
        <color rgb="FF990033"/>
      </top>
      <bottom style="thin">
        <color rgb="FF990033"/>
      </bottom>
      <diagonal/>
    </border>
  </borders>
  <cellStyleXfs count="1">
    <xf numFmtId="0" fontId="0" fillId="0" borderId="0"/>
  </cellStyleXfs>
  <cellXfs count="346">
    <xf numFmtId="0" fontId="0" fillId="0" borderId="0" xfId="0"/>
    <xf numFmtId="0" fontId="4" fillId="2" borderId="0" xfId="0" applyFont="1" applyFill="1" applyAlignment="1" applyProtection="1">
      <alignment vertical="center"/>
    </xf>
    <xf numFmtId="0" fontId="5"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0" xfId="0" applyFont="1" applyFill="1" applyProtection="1"/>
    <xf numFmtId="0" fontId="5" fillId="2" borderId="3" xfId="0" applyFont="1" applyFill="1" applyBorder="1" applyProtection="1"/>
    <xf numFmtId="0" fontId="5" fillId="2" borderId="4" xfId="0" applyFont="1" applyFill="1" applyBorder="1" applyProtection="1"/>
    <xf numFmtId="0" fontId="5" fillId="2" borderId="5" xfId="0" applyFont="1" applyFill="1" applyBorder="1" applyProtection="1"/>
    <xf numFmtId="0" fontId="5" fillId="2" borderId="1" xfId="0" applyFont="1" applyFill="1" applyBorder="1" applyProtection="1"/>
    <xf numFmtId="0" fontId="5" fillId="2" borderId="0" xfId="0" applyFont="1" applyFill="1" applyBorder="1" applyProtection="1"/>
    <xf numFmtId="0" fontId="5" fillId="2" borderId="2" xfId="0" applyFont="1" applyFill="1" applyBorder="1" applyProtection="1"/>
    <xf numFmtId="0" fontId="6"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8" xfId="0" applyFont="1" applyFill="1" applyBorder="1" applyAlignment="1" applyProtection="1">
      <alignment horizontal="left" vertical="center"/>
    </xf>
    <xf numFmtId="0" fontId="5" fillId="2" borderId="8" xfId="0" applyFont="1" applyFill="1" applyBorder="1" applyProtection="1"/>
    <xf numFmtId="0" fontId="5" fillId="2" borderId="7" xfId="0" applyFont="1" applyFill="1" applyBorder="1" applyProtection="1"/>
    <xf numFmtId="0" fontId="8" fillId="2" borderId="0" xfId="0" applyFont="1" applyFill="1" applyBorder="1" applyProtection="1"/>
    <xf numFmtId="0" fontId="6" fillId="2" borderId="0" xfId="0" applyFont="1" applyFill="1" applyBorder="1" applyAlignment="1" applyProtection="1">
      <alignment horizontal="left" vertical="center"/>
    </xf>
    <xf numFmtId="0" fontId="9" fillId="2" borderId="0" xfId="0" applyFont="1" applyFill="1" applyProtection="1"/>
    <xf numFmtId="0" fontId="9" fillId="2" borderId="0" xfId="0" applyFont="1" applyFill="1" applyAlignment="1" applyProtection="1">
      <alignment vertical="center"/>
    </xf>
    <xf numFmtId="0" fontId="10" fillId="2" borderId="9" xfId="0" applyFont="1" applyFill="1" applyBorder="1" applyAlignment="1" applyProtection="1">
      <alignment vertical="center"/>
    </xf>
    <xf numFmtId="0" fontId="10" fillId="2" borderId="1" xfId="0" applyFont="1" applyFill="1" applyBorder="1" applyAlignment="1" applyProtection="1">
      <alignment horizontal="right" vertical="center"/>
    </xf>
    <xf numFmtId="0" fontId="11" fillId="2" borderId="0"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8" xfId="0" applyFont="1" applyFill="1" applyBorder="1" applyAlignment="1" applyProtection="1">
      <alignment vertical="center"/>
    </xf>
    <xf numFmtId="0" fontId="7" fillId="2" borderId="8" xfId="0" applyFont="1" applyFill="1" applyBorder="1" applyAlignment="1" applyProtection="1">
      <alignment horizontal="center" vertical="center"/>
    </xf>
    <xf numFmtId="0" fontId="4" fillId="2" borderId="0" xfId="0" applyFont="1" applyFill="1" applyBorder="1" applyProtection="1"/>
    <xf numFmtId="49" fontId="12" fillId="2" borderId="0" xfId="0" applyNumberFormat="1" applyFont="1" applyFill="1" applyBorder="1" applyAlignment="1" applyProtection="1">
      <alignment vertical="top" wrapText="1"/>
    </xf>
    <xf numFmtId="0" fontId="13"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2" fillId="2" borderId="5"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4" fillId="2" borderId="0" xfId="0" applyNumberFormat="1" applyFont="1" applyFill="1" applyProtection="1"/>
    <xf numFmtId="49" fontId="14" fillId="2" borderId="0" xfId="0" applyNumberFormat="1" applyFont="1" applyFill="1" applyBorder="1" applyAlignment="1" applyProtection="1">
      <alignment vertical="top" wrapText="1"/>
    </xf>
    <xf numFmtId="0" fontId="8" fillId="2" borderId="8" xfId="0" applyFont="1" applyFill="1" applyBorder="1" applyAlignment="1" applyProtection="1">
      <alignment horizontal="center" vertical="center"/>
    </xf>
    <xf numFmtId="0" fontId="7" fillId="2" borderId="0" xfId="0" applyFont="1" applyFill="1" applyAlignment="1" applyProtection="1">
      <alignment vertical="center" wrapText="1"/>
    </xf>
    <xf numFmtId="0" fontId="15" fillId="2" borderId="0" xfId="0" applyFont="1" applyFill="1" applyProtection="1"/>
    <xf numFmtId="0" fontId="15" fillId="2" borderId="3" xfId="0" applyFont="1" applyFill="1" applyBorder="1" applyProtection="1"/>
    <xf numFmtId="0" fontId="15" fillId="2" borderId="4" xfId="0" applyFont="1" applyFill="1" applyBorder="1" applyProtection="1"/>
    <xf numFmtId="0" fontId="15" fillId="2" borderId="5" xfId="0" applyFont="1" applyFill="1" applyBorder="1" applyProtection="1"/>
    <xf numFmtId="0" fontId="15" fillId="2" borderId="1" xfId="0" applyFont="1" applyFill="1" applyBorder="1" applyProtection="1"/>
    <xf numFmtId="0" fontId="16" fillId="0" borderId="2" xfId="0" applyFont="1" applyBorder="1" applyAlignment="1" applyProtection="1">
      <alignment vertical="center"/>
    </xf>
    <xf numFmtId="0" fontId="16" fillId="2" borderId="1" xfId="0" applyFont="1" applyFill="1" applyBorder="1" applyAlignment="1" applyProtection="1">
      <alignment horizontal="left" vertical="center"/>
    </xf>
    <xf numFmtId="0" fontId="17" fillId="2" borderId="2" xfId="0" applyFont="1" applyFill="1" applyBorder="1" applyAlignment="1" applyProtection="1">
      <alignment vertical="center"/>
    </xf>
    <xf numFmtId="0" fontId="17" fillId="2" borderId="1"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1" xfId="0" applyFont="1" applyFill="1" applyBorder="1" applyAlignment="1" applyProtection="1">
      <alignment horizontal="left" vertical="top" wrapText="1"/>
    </xf>
    <xf numFmtId="0" fontId="17" fillId="2" borderId="0" xfId="0" applyFont="1" applyFill="1" applyBorder="1" applyAlignment="1" applyProtection="1">
      <alignment vertical="center" wrapText="1"/>
    </xf>
    <xf numFmtId="0" fontId="16" fillId="2" borderId="0" xfId="0" applyFont="1" applyFill="1" applyBorder="1" applyAlignment="1" applyProtection="1">
      <alignment horizontal="right" vertical="center" wrapText="1"/>
    </xf>
    <xf numFmtId="0" fontId="16" fillId="2" borderId="1" xfId="0" applyFont="1" applyFill="1" applyBorder="1" applyAlignment="1" applyProtection="1">
      <alignment vertical="center"/>
    </xf>
    <xf numFmtId="0" fontId="17" fillId="2" borderId="1" xfId="0" applyFont="1" applyFill="1" applyBorder="1" applyAlignment="1" applyProtection="1"/>
    <xf numFmtId="0" fontId="17" fillId="2" borderId="2" xfId="0" applyFont="1" applyFill="1" applyBorder="1" applyAlignment="1" applyProtection="1"/>
    <xf numFmtId="0" fontId="18" fillId="2" borderId="1" xfId="0" applyFont="1" applyFill="1" applyBorder="1" applyAlignment="1" applyProtection="1">
      <alignment vertical="center"/>
    </xf>
    <xf numFmtId="0" fontId="16" fillId="2" borderId="1" xfId="0" applyFont="1" applyFill="1" applyBorder="1" applyAlignment="1" applyProtection="1">
      <alignment vertical="center" wrapText="1"/>
    </xf>
    <xf numFmtId="0" fontId="16" fillId="2" borderId="1" xfId="0" applyFont="1" applyFill="1" applyBorder="1" applyAlignment="1" applyProtection="1">
      <alignment horizontal="justify" vertical="top" wrapText="1"/>
    </xf>
    <xf numFmtId="0" fontId="16" fillId="2" borderId="0" xfId="0" applyFont="1" applyFill="1" applyBorder="1" applyAlignment="1" applyProtection="1">
      <alignment vertical="top" wrapText="1"/>
    </xf>
    <xf numFmtId="0" fontId="15" fillId="2" borderId="2" xfId="0" applyFont="1" applyFill="1" applyBorder="1" applyProtection="1"/>
    <xf numFmtId="0" fontId="15" fillId="2" borderId="0" xfId="0" applyFont="1" applyFill="1" applyBorder="1" applyProtection="1"/>
    <xf numFmtId="0" fontId="15" fillId="2" borderId="6" xfId="0" applyFont="1" applyFill="1" applyBorder="1" applyProtection="1"/>
    <xf numFmtId="0" fontId="15" fillId="2" borderId="8" xfId="0" applyFont="1" applyFill="1" applyBorder="1" applyProtection="1"/>
    <xf numFmtId="0" fontId="15" fillId="2" borderId="7" xfId="0" applyFont="1" applyFill="1" applyBorder="1" applyProtection="1"/>
    <xf numFmtId="0" fontId="12" fillId="2" borderId="1" xfId="0" applyFont="1" applyFill="1" applyBorder="1" applyAlignment="1" applyProtection="1">
      <alignment vertical="top" wrapText="1"/>
    </xf>
    <xf numFmtId="0" fontId="12" fillId="2" borderId="0" xfId="0" applyFont="1" applyFill="1" applyBorder="1" applyAlignment="1" applyProtection="1">
      <alignment vertical="top" wrapText="1"/>
    </xf>
    <xf numFmtId="0" fontId="13" fillId="2" borderId="0" xfId="0" applyFont="1" applyFill="1" applyBorder="1" applyAlignment="1" applyProtection="1">
      <alignment horizontal="left" vertical="center" wrapText="1"/>
    </xf>
    <xf numFmtId="165" fontId="16" fillId="2" borderId="0" xfId="0" applyNumberFormat="1" applyFont="1" applyFill="1" applyBorder="1" applyAlignment="1" applyProtection="1">
      <alignment horizontal="left" vertical="center" wrapText="1"/>
    </xf>
    <xf numFmtId="0" fontId="16" fillId="2" borderId="1" xfId="0" applyFont="1" applyFill="1" applyBorder="1" applyAlignment="1" applyProtection="1">
      <alignment vertical="top" wrapText="1"/>
    </xf>
    <xf numFmtId="0" fontId="6" fillId="2" borderId="0" xfId="0" applyFont="1" applyFill="1" applyAlignment="1" applyProtection="1">
      <alignment vertical="top" wrapText="1"/>
    </xf>
    <xf numFmtId="0" fontId="15" fillId="2" borderId="2" xfId="0" applyFont="1" applyFill="1" applyBorder="1" applyAlignment="1" applyProtection="1">
      <alignment horizontal="center"/>
    </xf>
    <xf numFmtId="0" fontId="5" fillId="2" borderId="0" xfId="0" applyFont="1" applyFill="1" applyAlignment="1" applyProtection="1">
      <alignment vertical="center"/>
    </xf>
    <xf numFmtId="0" fontId="13" fillId="2" borderId="8" xfId="0" applyFont="1" applyFill="1" applyBorder="1" applyAlignment="1" applyProtection="1">
      <alignment horizontal="justify" vertical="top" wrapText="1"/>
    </xf>
    <xf numFmtId="0" fontId="7" fillId="2" borderId="0" xfId="0" applyFont="1" applyFill="1" applyBorder="1" applyAlignment="1" applyProtection="1">
      <alignment horizontal="left" vertical="center"/>
    </xf>
    <xf numFmtId="0" fontId="0" fillId="2" borderId="4" xfId="0" applyFill="1" applyBorder="1" applyProtection="1"/>
    <xf numFmtId="0" fontId="0" fillId="2" borderId="6" xfId="0" applyFill="1" applyBorder="1" applyProtection="1"/>
    <xf numFmtId="0" fontId="0" fillId="2" borderId="4" xfId="0" applyFill="1" applyBorder="1" applyAlignment="1" applyProtection="1"/>
    <xf numFmtId="0" fontId="19" fillId="2" borderId="4" xfId="0" applyFont="1" applyFill="1" applyBorder="1" applyAlignment="1" applyProtection="1">
      <alignment horizontal="center" vertical="center"/>
    </xf>
    <xf numFmtId="0" fontId="0" fillId="2" borderId="8" xfId="0" applyFill="1" applyBorder="1" applyProtection="1"/>
    <xf numFmtId="0" fontId="4" fillId="2" borderId="0" xfId="0" applyFont="1" applyFill="1" applyProtection="1"/>
    <xf numFmtId="0" fontId="15" fillId="2" borderId="0" xfId="0" applyFont="1" applyFill="1" applyBorder="1" applyAlignment="1" applyProtection="1">
      <alignment horizontal="center"/>
    </xf>
    <xf numFmtId="0" fontId="20" fillId="2" borderId="2" xfId="0" applyFont="1" applyFill="1" applyBorder="1" applyAlignment="1" applyProtection="1">
      <alignment horizontal="center"/>
    </xf>
    <xf numFmtId="0" fontId="21" fillId="2" borderId="0" xfId="0" applyFont="1" applyFill="1" applyBorder="1" applyAlignment="1" applyProtection="1">
      <alignment horizontal="justify" vertical="center" wrapText="1"/>
    </xf>
    <xf numFmtId="0" fontId="17" fillId="2" borderId="0" xfId="0" applyFont="1" applyFill="1" applyBorder="1" applyAlignment="1" applyProtection="1"/>
    <xf numFmtId="0" fontId="15" fillId="2" borderId="9" xfId="0" applyFont="1" applyFill="1" applyBorder="1" applyProtection="1"/>
    <xf numFmtId="0" fontId="16" fillId="2" borderId="0" xfId="0" applyFont="1" applyFill="1" applyBorder="1" applyAlignment="1" applyProtection="1"/>
    <xf numFmtId="0" fontId="10" fillId="2" borderId="1"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20" fillId="2" borderId="2" xfId="0" applyFont="1" applyFill="1" applyBorder="1" applyAlignment="1" applyProtection="1">
      <alignment horizontal="center" vertical="center"/>
    </xf>
    <xf numFmtId="49" fontId="22" fillId="2" borderId="0" xfId="0" applyNumberFormat="1" applyFont="1" applyFill="1" applyBorder="1" applyAlignment="1" applyProtection="1">
      <alignment horizontal="left" vertical="center" wrapText="1"/>
    </xf>
    <xf numFmtId="165" fontId="22" fillId="2" borderId="0" xfId="0" applyNumberFormat="1" applyFont="1" applyFill="1" applyBorder="1" applyAlignment="1" applyProtection="1">
      <alignment horizontal="left" vertical="center"/>
    </xf>
    <xf numFmtId="0" fontId="6" fillId="2" borderId="0" xfId="0" applyFont="1" applyFill="1" applyAlignment="1" applyProtection="1">
      <alignment vertical="top"/>
    </xf>
    <xf numFmtId="0" fontId="16" fillId="2" borderId="0" xfId="0" quotePrefix="1" applyFont="1" applyFill="1" applyBorder="1" applyAlignment="1" applyProtection="1">
      <alignment vertical="top" wrapText="1"/>
    </xf>
    <xf numFmtId="0" fontId="16" fillId="2" borderId="4" xfId="0" applyFont="1" applyFill="1" applyBorder="1" applyAlignment="1" applyProtection="1">
      <alignment horizontal="justify" vertical="top" wrapText="1"/>
    </xf>
    <xf numFmtId="0" fontId="21" fillId="2" borderId="4" xfId="0" applyFont="1" applyFill="1" applyBorder="1" applyAlignment="1" applyProtection="1">
      <alignment horizontal="justify" vertical="center" wrapText="1"/>
    </xf>
    <xf numFmtId="0" fontId="17" fillId="2" borderId="4" xfId="0" applyFont="1" applyFill="1" applyBorder="1" applyAlignment="1" applyProtection="1"/>
    <xf numFmtId="0" fontId="10" fillId="2" borderId="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7" fillId="2" borderId="1" xfId="0" applyFont="1" applyFill="1" applyBorder="1" applyAlignment="1" applyProtection="1">
      <alignment vertical="center"/>
    </xf>
    <xf numFmtId="0" fontId="10" fillId="2" borderId="1" xfId="0" applyFont="1" applyFill="1" applyBorder="1" applyAlignment="1" applyProtection="1">
      <alignment vertical="center"/>
    </xf>
    <xf numFmtId="0" fontId="5" fillId="2" borderId="8" xfId="0" applyFont="1" applyFill="1" applyBorder="1" applyAlignment="1" applyProtection="1">
      <alignment vertical="center"/>
    </xf>
    <xf numFmtId="0" fontId="7" fillId="2" borderId="8"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top"/>
    </xf>
    <xf numFmtId="0" fontId="8"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wrapText="1"/>
    </xf>
    <xf numFmtId="0" fontId="0" fillId="0" borderId="1" xfId="0" applyBorder="1" applyAlignment="1" applyProtection="1"/>
    <xf numFmtId="0" fontId="0" fillId="0" borderId="2" xfId="0" applyBorder="1" applyAlignment="1" applyProtection="1"/>
    <xf numFmtId="0" fontId="23" fillId="2" borderId="0" xfId="0" applyFont="1" applyFill="1"/>
    <xf numFmtId="165" fontId="25" fillId="2" borderId="0" xfId="0" applyNumberFormat="1" applyFont="1" applyFill="1" applyBorder="1" applyAlignment="1" applyProtection="1">
      <alignment horizontal="left" vertical="center"/>
    </xf>
    <xf numFmtId="0" fontId="23" fillId="2" borderId="0" xfId="0" applyFont="1" applyFill="1" applyAlignment="1">
      <alignment horizontal="right"/>
    </xf>
    <xf numFmtId="1" fontId="23" fillId="2" borderId="0" xfId="0" applyNumberFormat="1" applyFont="1" applyFill="1"/>
    <xf numFmtId="0" fontId="7" fillId="2" borderId="0" xfId="0" applyFont="1" applyFill="1" applyBorder="1" applyAlignment="1" applyProtection="1">
      <alignment vertical="top"/>
    </xf>
    <xf numFmtId="0" fontId="16" fillId="2" borderId="0" xfId="0" applyFont="1" applyFill="1" applyBorder="1" applyAlignment="1" applyProtection="1">
      <alignment horizontal="left" vertical="top" wrapText="1"/>
    </xf>
    <xf numFmtId="0" fontId="20" fillId="2" borderId="0" xfId="0" applyFont="1" applyFill="1" applyBorder="1" applyAlignment="1" applyProtection="1">
      <alignment horizontal="center" vertical="center"/>
    </xf>
    <xf numFmtId="0" fontId="16" fillId="2" borderId="0" xfId="0" applyFont="1" applyFill="1" applyBorder="1" applyAlignment="1" applyProtection="1">
      <alignment horizontal="justify" vertical="top" wrapText="1"/>
    </xf>
    <xf numFmtId="0" fontId="16" fillId="2" borderId="0" xfId="0" applyFont="1" applyFill="1" applyBorder="1" applyAlignment="1" applyProtection="1">
      <alignment horizontal="left"/>
    </xf>
    <xf numFmtId="0" fontId="12" fillId="2" borderId="1"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6" fillId="2" borderId="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2"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7" fillId="2" borderId="0" xfId="0" applyFont="1" applyFill="1" applyAlignment="1" applyProtection="1">
      <alignment horizontal="center" vertical="center" wrapText="1"/>
    </xf>
    <xf numFmtId="0" fontId="24" fillId="2" borderId="0" xfId="0" applyFont="1" applyFill="1" applyBorder="1" applyAlignment="1" applyProtection="1">
      <alignment vertical="center"/>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0" fontId="12" fillId="2" borderId="0" xfId="0" applyFont="1" applyFill="1" applyBorder="1" applyAlignment="1" applyProtection="1">
      <alignment horizontal="right" vertical="center"/>
    </xf>
    <xf numFmtId="0" fontId="29" fillId="2" borderId="0" xfId="0" applyFont="1" applyFill="1"/>
    <xf numFmtId="49" fontId="29" fillId="2" borderId="0" xfId="0" applyNumberFormat="1" applyFont="1" applyFill="1"/>
    <xf numFmtId="0" fontId="29" fillId="0" borderId="0" xfId="0" applyFont="1" applyFill="1"/>
    <xf numFmtId="0" fontId="7" fillId="2" borderId="4" xfId="0" applyFont="1" applyFill="1" applyBorder="1" applyAlignment="1" applyProtection="1">
      <alignment horizontal="left" vertical="center"/>
    </xf>
    <xf numFmtId="0" fontId="7" fillId="2" borderId="0" xfId="0" applyFont="1" applyFill="1" applyBorder="1" applyAlignment="1" applyProtection="1">
      <alignment horizontal="justify" vertical="center" wrapText="1"/>
    </xf>
    <xf numFmtId="0" fontId="7" fillId="2" borderId="0"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14" fillId="2" borderId="9"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23" fillId="2" borderId="0" xfId="0" applyNumberFormat="1" applyFont="1" applyFill="1"/>
    <xf numFmtId="0" fontId="23" fillId="0" borderId="0" xfId="0" applyFont="1"/>
    <xf numFmtId="0" fontId="7" fillId="2" borderId="0" xfId="0" applyFont="1" applyFill="1" applyAlignment="1" applyProtection="1">
      <alignment horizontal="center" vertical="center"/>
    </xf>
    <xf numFmtId="0" fontId="7" fillId="2" borderId="0" xfId="0" applyFont="1" applyFill="1" applyAlignment="1" applyProtection="1">
      <alignment horizontal="center" vertical="center" wrapText="1"/>
    </xf>
    <xf numFmtId="0" fontId="11" fillId="2" borderId="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22" fillId="2" borderId="1" xfId="0" applyFont="1" applyFill="1" applyBorder="1" applyAlignment="1" applyProtection="1">
      <alignment horizontal="left" vertical="top"/>
    </xf>
    <xf numFmtId="0" fontId="22" fillId="2" borderId="0" xfId="0" applyFont="1" applyFill="1" applyBorder="1" applyAlignment="1" applyProtection="1">
      <alignment horizontal="left" vertical="top"/>
    </xf>
    <xf numFmtId="0" fontId="26" fillId="2" borderId="3" xfId="0" applyFont="1" applyFill="1" applyBorder="1" applyAlignment="1" applyProtection="1">
      <alignment horizontal="left" vertical="center" wrapText="1"/>
      <protection locked="0"/>
    </xf>
    <xf numFmtId="0" fontId="26" fillId="2"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8"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1" fontId="7" fillId="2" borderId="3" xfId="0" applyNumberFormat="1" applyFont="1" applyFill="1" applyBorder="1" applyAlignment="1" applyProtection="1">
      <alignment horizontal="center" vertical="center" wrapText="1"/>
      <protection locked="0"/>
    </xf>
    <xf numFmtId="1" fontId="7" fillId="2" borderId="4" xfId="0" applyNumberFormat="1" applyFont="1" applyFill="1" applyBorder="1" applyAlignment="1" applyProtection="1">
      <alignment horizontal="center" vertical="center" wrapText="1"/>
      <protection locked="0"/>
    </xf>
    <xf numFmtId="1" fontId="7" fillId="2" borderId="5" xfId="0" applyNumberFormat="1" applyFont="1" applyFill="1" applyBorder="1" applyAlignment="1" applyProtection="1">
      <alignment horizontal="center" vertical="center" wrapText="1"/>
      <protection locked="0"/>
    </xf>
    <xf numFmtId="1" fontId="7" fillId="2" borderId="6" xfId="0" applyNumberFormat="1" applyFont="1" applyFill="1" applyBorder="1" applyAlignment="1" applyProtection="1">
      <alignment horizontal="center" vertical="center" wrapText="1"/>
      <protection locked="0"/>
    </xf>
    <xf numFmtId="1" fontId="7" fillId="2" borderId="8" xfId="0" applyNumberFormat="1" applyFont="1" applyFill="1" applyBorder="1" applyAlignment="1" applyProtection="1">
      <alignment horizontal="center" vertical="center" wrapText="1"/>
      <protection locked="0"/>
    </xf>
    <xf numFmtId="1" fontId="7" fillId="2" borderId="7"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wrapText="1"/>
    </xf>
    <xf numFmtId="0" fontId="7" fillId="2" borderId="8" xfId="0" applyFont="1" applyFill="1" applyBorder="1" applyAlignment="1" applyProtection="1">
      <alignment horizontal="left" wrapText="1"/>
    </xf>
    <xf numFmtId="0" fontId="16" fillId="2" borderId="4" xfId="0" applyFont="1" applyFill="1" applyBorder="1" applyAlignment="1" applyProtection="1">
      <alignment horizontal="justify" wrapText="1"/>
    </xf>
    <xf numFmtId="0" fontId="16"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xf>
    <xf numFmtId="0" fontId="16" fillId="2" borderId="0" xfId="0" applyFont="1" applyFill="1" applyBorder="1" applyAlignment="1" applyProtection="1">
      <alignment horizontal="justify" vertical="center" wrapText="1"/>
    </xf>
    <xf numFmtId="0" fontId="16" fillId="2" borderId="0" xfId="0" quotePrefix="1" applyFont="1" applyFill="1" applyBorder="1" applyAlignment="1" applyProtection="1">
      <alignment horizontal="justify" vertical="center" wrapText="1"/>
    </xf>
    <xf numFmtId="0" fontId="28"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top"/>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left" vertical="top" wrapText="1"/>
    </xf>
    <xf numFmtId="0" fontId="16" fillId="2" borderId="0" xfId="0" quotePrefix="1" applyFont="1" applyFill="1" applyBorder="1" applyAlignment="1" applyProtection="1">
      <alignment horizontal="justify" vertical="top" wrapText="1"/>
    </xf>
    <xf numFmtId="14" fontId="16" fillId="2" borderId="0" xfId="0" applyNumberFormat="1" applyFont="1" applyFill="1" applyBorder="1" applyAlignment="1" applyProtection="1">
      <alignment horizontal="left" vertical="top" wrapText="1"/>
    </xf>
    <xf numFmtId="0" fontId="20" fillId="2" borderId="0" xfId="0" applyFont="1" applyFill="1" applyBorder="1" applyAlignment="1" applyProtection="1">
      <alignment horizontal="center" vertical="center"/>
    </xf>
    <xf numFmtId="164" fontId="7" fillId="2" borderId="8" xfId="0" applyNumberFormat="1"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7" fillId="2" borderId="8" xfId="0" applyFont="1" applyFill="1" applyBorder="1" applyAlignment="1" applyProtection="1">
      <alignment horizontal="right" vertical="center"/>
    </xf>
    <xf numFmtId="0" fontId="25" fillId="2" borderId="8" xfId="0" applyFont="1" applyFill="1" applyBorder="1" applyAlignment="1" applyProtection="1">
      <alignment horizontal="right"/>
    </xf>
    <xf numFmtId="0" fontId="10" fillId="2" borderId="6"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27" fillId="2" borderId="4" xfId="0" applyFont="1" applyFill="1" applyBorder="1" applyAlignment="1" applyProtection="1">
      <alignment horizontal="justify" vertical="center" wrapText="1"/>
    </xf>
    <xf numFmtId="0" fontId="0" fillId="0" borderId="4" xfId="0" applyBorder="1" applyProtection="1"/>
    <xf numFmtId="0" fontId="0" fillId="0" borderId="0" xfId="0" applyProtection="1"/>
    <xf numFmtId="0" fontId="16" fillId="2" borderId="0" xfId="0" quotePrefix="1" applyFont="1" applyFill="1" applyBorder="1" applyAlignment="1" applyProtection="1">
      <alignment horizontal="justify" wrapText="1"/>
    </xf>
    <xf numFmtId="0" fontId="16" fillId="2" borderId="3" xfId="0" applyFont="1" applyFill="1" applyBorder="1" applyAlignment="1" applyProtection="1">
      <alignment horizontal="center"/>
    </xf>
    <xf numFmtId="0" fontId="16" fillId="2" borderId="4" xfId="0" applyFont="1" applyFill="1" applyBorder="1" applyAlignment="1" applyProtection="1">
      <alignment horizontal="center"/>
    </xf>
    <xf numFmtId="0" fontId="16" fillId="2" borderId="5" xfId="0" applyFont="1" applyFill="1" applyBorder="1" applyAlignment="1" applyProtection="1">
      <alignment horizontal="center"/>
    </xf>
    <xf numFmtId="0" fontId="16" fillId="2" borderId="1"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6" xfId="0" applyFont="1" applyFill="1" applyBorder="1" applyAlignment="1" applyProtection="1">
      <alignment horizontal="center"/>
    </xf>
    <xf numFmtId="0" fontId="16" fillId="2" borderId="8" xfId="0" applyFont="1" applyFill="1" applyBorder="1" applyAlignment="1" applyProtection="1">
      <alignment horizontal="center"/>
    </xf>
    <xf numFmtId="0" fontId="16" fillId="2" borderId="7" xfId="0" applyFont="1" applyFill="1" applyBorder="1" applyAlignment="1" applyProtection="1">
      <alignment horizontal="center"/>
    </xf>
    <xf numFmtId="0" fontId="16" fillId="2" borderId="0" xfId="0" applyFont="1" applyFill="1" applyBorder="1" applyAlignment="1" applyProtection="1">
      <alignment horizontal="justify" vertical="top" wrapText="1"/>
    </xf>
    <xf numFmtId="0" fontId="16" fillId="2" borderId="0" xfId="0" applyFont="1" applyFill="1" applyBorder="1" applyAlignment="1" applyProtection="1">
      <alignment horizontal="left"/>
    </xf>
    <xf numFmtId="0" fontId="16" fillId="2" borderId="0" xfId="0" applyFont="1" applyFill="1" applyBorder="1" applyAlignment="1" applyProtection="1">
      <alignment horizontal="left" wrapText="1"/>
    </xf>
    <xf numFmtId="2" fontId="16" fillId="2" borderId="0" xfId="0" applyNumberFormat="1" applyFont="1" applyFill="1" applyBorder="1" applyAlignment="1" applyProtection="1">
      <alignment horizontal="left" vertical="top" wrapText="1"/>
    </xf>
    <xf numFmtId="166" fontId="16" fillId="2" borderId="0" xfId="0" applyNumberFormat="1" applyFont="1" applyFill="1" applyBorder="1" applyAlignment="1" applyProtection="1">
      <alignment horizontal="left"/>
    </xf>
    <xf numFmtId="0" fontId="16" fillId="2" borderId="0" xfId="0" applyFont="1" applyFill="1" applyAlignment="1" applyProtection="1">
      <alignment horizontal="left"/>
    </xf>
    <xf numFmtId="0" fontId="16" fillId="2" borderId="8" xfId="0" applyFont="1" applyFill="1" applyBorder="1" applyAlignment="1" applyProtection="1">
      <alignment horizontal="left"/>
    </xf>
    <xf numFmtId="0" fontId="12" fillId="2" borderId="1"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165" fontId="25" fillId="2" borderId="10" xfId="0" applyNumberFormat="1" applyFont="1" applyFill="1" applyBorder="1" applyAlignment="1" applyProtection="1">
      <alignment horizontal="left" vertical="center"/>
      <protection locked="0"/>
    </xf>
    <xf numFmtId="165" fontId="25" fillId="2" borderId="11" xfId="0" applyNumberFormat="1" applyFont="1" applyFill="1" applyBorder="1" applyAlignment="1" applyProtection="1">
      <alignment horizontal="left" vertical="center"/>
      <protection locked="0"/>
    </xf>
    <xf numFmtId="165" fontId="25" fillId="2" borderId="12" xfId="0" applyNumberFormat="1"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left" vertical="center"/>
    </xf>
    <xf numFmtId="0" fontId="24" fillId="2" borderId="4" xfId="0" applyFont="1" applyFill="1" applyBorder="1" applyAlignment="1" applyProtection="1">
      <alignment horizontal="left" vertical="center"/>
    </xf>
    <xf numFmtId="0" fontId="22" fillId="2" borderId="1"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20" fillId="2" borderId="0" xfId="0" applyFont="1" applyFill="1" applyAlignment="1" applyProtection="1">
      <alignment horizontal="center"/>
    </xf>
    <xf numFmtId="0" fontId="7" fillId="2" borderId="4" xfId="0" applyFont="1" applyFill="1" applyBorder="1" applyAlignment="1" applyProtection="1">
      <alignment vertical="center"/>
    </xf>
    <xf numFmtId="0" fontId="5" fillId="2" borderId="4" xfId="0" applyFont="1" applyFill="1" applyBorder="1" applyAlignment="1" applyProtection="1"/>
    <xf numFmtId="0" fontId="4" fillId="2" borderId="1" xfId="0" applyFont="1" applyFill="1" applyBorder="1" applyAlignment="1" applyProtection="1">
      <alignment horizontal="justify" vertical="center" wrapText="1"/>
    </xf>
    <xf numFmtId="0" fontId="4" fillId="2" borderId="0" xfId="0" applyFont="1" applyFill="1" applyBorder="1" applyAlignment="1" applyProtection="1">
      <alignment horizontal="justify" vertical="center" wrapText="1"/>
    </xf>
    <xf numFmtId="0" fontId="24" fillId="2" borderId="0" xfId="0" applyFont="1" applyFill="1" applyBorder="1" applyAlignment="1" applyProtection="1">
      <alignment horizontal="left" vertical="center" wrapText="1"/>
    </xf>
    <xf numFmtId="0" fontId="24" fillId="2" borderId="2" xfId="0" applyFont="1" applyFill="1" applyBorder="1" applyAlignment="1" applyProtection="1">
      <alignment horizontal="left" vertical="center" wrapText="1"/>
    </xf>
    <xf numFmtId="0" fontId="24" fillId="2" borderId="3" xfId="0" applyFont="1" applyFill="1" applyBorder="1" applyAlignment="1" applyProtection="1">
      <alignment vertical="center"/>
    </xf>
    <xf numFmtId="0" fontId="5" fillId="2" borderId="4" xfId="0" applyFont="1" applyFill="1" applyBorder="1" applyAlignment="1" applyProtection="1">
      <alignment vertical="center"/>
    </xf>
    <xf numFmtId="0" fontId="10" fillId="2" borderId="4"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2" borderId="12" xfId="0" applyFont="1" applyFill="1" applyBorder="1" applyAlignment="1" applyProtection="1">
      <alignment horizontal="left" vertical="center"/>
    </xf>
    <xf numFmtId="0" fontId="16" fillId="2" borderId="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49" fontId="16" fillId="2" borderId="10" xfId="0" applyNumberFormat="1"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2" borderId="0" xfId="0" quotePrefix="1" applyFont="1" applyFill="1" applyBorder="1" applyAlignment="1" applyProtection="1">
      <alignment horizontal="left" vertical="center" wrapText="1"/>
    </xf>
    <xf numFmtId="0" fontId="13" fillId="2" borderId="4" xfId="0" applyFont="1" applyFill="1" applyBorder="1" applyAlignment="1" applyProtection="1">
      <alignment horizontal="center" vertical="center"/>
    </xf>
    <xf numFmtId="0" fontId="12" fillId="2" borderId="1" xfId="0" applyFont="1" applyFill="1" applyBorder="1" applyAlignment="1" applyProtection="1">
      <alignment vertical="center"/>
    </xf>
    <xf numFmtId="0" fontId="12" fillId="2" borderId="0" xfId="0" applyFont="1" applyFill="1" applyBorder="1" applyAlignment="1" applyProtection="1">
      <alignment vertical="center"/>
    </xf>
    <xf numFmtId="0" fontId="5" fillId="2" borderId="0" xfId="0" applyFont="1" applyFill="1" applyBorder="1" applyAlignment="1" applyProtection="1">
      <alignment vertical="center"/>
    </xf>
    <xf numFmtId="49" fontId="22" fillId="2" borderId="10" xfId="0" applyNumberFormat="1" applyFont="1" applyFill="1" applyBorder="1" applyAlignment="1" applyProtection="1">
      <alignment horizontal="left" vertical="center"/>
      <protection locked="0"/>
    </xf>
    <xf numFmtId="49" fontId="22" fillId="2" borderId="11" xfId="0" applyNumberFormat="1" applyFont="1" applyFill="1" applyBorder="1" applyAlignment="1" applyProtection="1">
      <alignment horizontal="left" vertical="center"/>
      <protection locked="0"/>
    </xf>
    <xf numFmtId="49" fontId="22" fillId="2" borderId="12" xfId="0" applyNumberFormat="1" applyFont="1" applyFill="1" applyBorder="1" applyAlignment="1" applyProtection="1">
      <alignment horizontal="left" vertical="center"/>
      <protection locked="0"/>
    </xf>
    <xf numFmtId="0" fontId="16" fillId="2" borderId="1" xfId="0" applyFont="1" applyFill="1" applyBorder="1" applyAlignment="1" applyProtection="1">
      <alignment horizontal="right" vertical="top" wrapText="1"/>
    </xf>
    <xf numFmtId="0" fontId="16" fillId="2" borderId="0" xfId="0" applyFont="1" applyFill="1" applyBorder="1" applyAlignment="1" applyProtection="1">
      <alignment horizontal="right" vertical="top" wrapText="1"/>
    </xf>
    <xf numFmtId="0" fontId="16" fillId="2" borderId="2" xfId="0" applyFont="1" applyFill="1" applyBorder="1" applyAlignment="1" applyProtection="1">
      <alignment horizontal="right" vertical="top" wrapText="1"/>
    </xf>
    <xf numFmtId="0" fontId="10" fillId="2" borderId="1"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1" fillId="2" borderId="1"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49" fontId="22" fillId="2" borderId="10" xfId="0" applyNumberFormat="1" applyFont="1" applyFill="1" applyBorder="1" applyAlignment="1" applyProtection="1">
      <alignment horizontal="left" vertical="center" wrapText="1"/>
      <protection locked="0"/>
    </xf>
    <xf numFmtId="49" fontId="22" fillId="2" borderId="11" xfId="0" applyNumberFormat="1" applyFont="1" applyFill="1" applyBorder="1" applyAlignment="1" applyProtection="1">
      <alignment horizontal="left" vertical="center" wrapText="1"/>
      <protection locked="0"/>
    </xf>
    <xf numFmtId="49" fontId="22" fillId="2" borderId="12" xfId="0" applyNumberFormat="1" applyFont="1" applyFill="1" applyBorder="1" applyAlignment="1" applyProtection="1">
      <alignment horizontal="left" vertical="center" wrapText="1"/>
      <protection locked="0"/>
    </xf>
    <xf numFmtId="165" fontId="22" fillId="2" borderId="10" xfId="0" applyNumberFormat="1" applyFont="1" applyFill="1" applyBorder="1" applyAlignment="1" applyProtection="1">
      <alignment horizontal="center" vertical="center"/>
      <protection locked="0"/>
    </xf>
    <xf numFmtId="165" fontId="22" fillId="2" borderId="11" xfId="0" applyNumberFormat="1" applyFont="1" applyFill="1" applyBorder="1" applyAlignment="1" applyProtection="1">
      <alignment horizontal="center" vertical="center"/>
      <protection locked="0"/>
    </xf>
    <xf numFmtId="165" fontId="22" fillId="2" borderId="12"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wrapText="1"/>
    </xf>
    <xf numFmtId="0" fontId="25" fillId="2" borderId="10" xfId="0" applyFont="1" applyFill="1" applyBorder="1" applyAlignment="1" applyProtection="1">
      <alignment horizontal="left" vertical="center"/>
      <protection locked="0"/>
    </xf>
    <xf numFmtId="0" fontId="25" fillId="2" borderId="11" xfId="0" applyFont="1" applyFill="1" applyBorder="1" applyAlignment="1" applyProtection="1">
      <alignment horizontal="left" vertical="center"/>
      <protection locked="0"/>
    </xf>
    <xf numFmtId="0" fontId="25" fillId="2" borderId="12" xfId="0" applyFont="1" applyFill="1" applyBorder="1" applyAlignment="1" applyProtection="1">
      <alignment horizontal="left" vertical="center"/>
      <protection locked="0"/>
    </xf>
    <xf numFmtId="0" fontId="8" fillId="2" borderId="0" xfId="0" applyFont="1" applyFill="1" applyBorder="1" applyAlignment="1" applyProtection="1">
      <alignment vertical="center"/>
    </xf>
    <xf numFmtId="0" fontId="14" fillId="2" borderId="1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xf>
    <xf numFmtId="0" fontId="24" fillId="2" borderId="1" xfId="0" applyFont="1" applyFill="1" applyBorder="1" applyAlignment="1" applyProtection="1">
      <alignment vertical="center"/>
    </xf>
    <xf numFmtId="0" fontId="24" fillId="2" borderId="0" xfId="0" applyFont="1" applyFill="1" applyBorder="1" applyAlignment="1" applyProtection="1">
      <alignment vertical="center"/>
    </xf>
    <xf numFmtId="0" fontId="12" fillId="2" borderId="2" xfId="0" applyFont="1" applyFill="1" applyBorder="1" applyAlignment="1" applyProtection="1">
      <alignment vertical="center"/>
    </xf>
    <xf numFmtId="0" fontId="16" fillId="2" borderId="10" xfId="0" applyFont="1" applyFill="1" applyBorder="1" applyAlignment="1" applyProtection="1">
      <alignment horizontal="left" vertical="top" wrapText="1"/>
    </xf>
    <xf numFmtId="0" fontId="16" fillId="2" borderId="11"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16" fillId="2" borderId="0" xfId="0" applyFont="1" applyFill="1" applyBorder="1" applyAlignment="1" applyProtection="1">
      <alignment horizontal="center" wrapText="1"/>
    </xf>
    <xf numFmtId="0" fontId="7" fillId="2" borderId="0" xfId="0" applyFont="1" applyFill="1" applyBorder="1" applyAlignment="1" applyProtection="1">
      <alignment horizontal="center" vertical="center" wrapText="1"/>
    </xf>
    <xf numFmtId="0" fontId="22" fillId="2" borderId="10" xfId="0" applyFont="1" applyFill="1" applyBorder="1" applyAlignment="1" applyProtection="1">
      <alignment horizontal="left" vertical="center"/>
      <protection locked="0"/>
    </xf>
    <xf numFmtId="0" fontId="22" fillId="2" borderId="11" xfId="0" applyFont="1" applyFill="1" applyBorder="1" applyAlignment="1" applyProtection="1">
      <alignment horizontal="left" vertical="center"/>
      <protection locked="0"/>
    </xf>
    <xf numFmtId="0" fontId="22" fillId="2" borderId="12" xfId="0" applyFont="1" applyFill="1" applyBorder="1" applyAlignment="1" applyProtection="1">
      <alignment horizontal="left" vertical="center"/>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7" fillId="2" borderId="0" xfId="0" applyFont="1" applyFill="1" applyBorder="1" applyAlignment="1" applyProtection="1">
      <alignment vertical="center"/>
    </xf>
    <xf numFmtId="0" fontId="3" fillId="2" borderId="3" xfId="0" applyFont="1" applyFill="1" applyBorder="1" applyAlignment="1" applyProtection="1">
      <alignment vertical="center"/>
    </xf>
    <xf numFmtId="0" fontId="12" fillId="2" borderId="4" xfId="0" applyFont="1" applyFill="1" applyBorder="1" applyAlignment="1" applyProtection="1">
      <alignment vertical="center"/>
    </xf>
    <xf numFmtId="0" fontId="12" fillId="2" borderId="1" xfId="0"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12" fillId="2" borderId="2" xfId="0" applyFont="1" applyFill="1" applyBorder="1" applyAlignment="1" applyProtection="1">
      <alignment horizontal="right" vertical="center"/>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6" fillId="0" borderId="0" xfId="0" applyFont="1" applyAlignment="1" applyProtection="1">
      <alignment horizontal="center" vertical="top" wrapText="1"/>
    </xf>
    <xf numFmtId="0" fontId="6" fillId="0" borderId="0" xfId="0" applyFont="1" applyBorder="1" applyAlignment="1" applyProtection="1">
      <alignment horizontal="center" vertical="top" wrapText="1"/>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26" fillId="2" borderId="10" xfId="0" applyFont="1" applyFill="1" applyBorder="1" applyAlignment="1" applyProtection="1">
      <alignment horizontal="left" vertical="center"/>
      <protection locked="0"/>
    </xf>
    <xf numFmtId="0" fontId="26" fillId="2" borderId="11" xfId="0" applyFont="1" applyFill="1" applyBorder="1" applyAlignment="1" applyProtection="1">
      <alignment horizontal="left" vertical="center"/>
      <protection locked="0"/>
    </xf>
    <xf numFmtId="0" fontId="26" fillId="2" borderId="1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wrapText="1"/>
    </xf>
    <xf numFmtId="0" fontId="24" fillId="2" borderId="4" xfId="0" applyFont="1" applyFill="1" applyBorder="1" applyAlignment="1" applyProtection="1">
      <alignment horizontal="left" vertical="center" wrapText="1"/>
    </xf>
    <xf numFmtId="0" fontId="16" fillId="2" borderId="1"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0" xfId="0" quotePrefix="1" applyFont="1" applyFill="1" applyBorder="1" applyAlignment="1" applyProtection="1">
      <alignment horizontal="left" vertical="center"/>
    </xf>
    <xf numFmtId="0" fontId="7" fillId="2" borderId="0" xfId="0" applyFont="1" applyFill="1" applyBorder="1" applyAlignment="1" applyProtection="1">
      <alignment horizontal="center" wrapText="1"/>
    </xf>
    <xf numFmtId="0" fontId="7" fillId="2" borderId="0" xfId="0" applyFont="1" applyFill="1" applyBorder="1" applyAlignment="1" applyProtection="1">
      <alignment horizontal="center" vertical="center"/>
    </xf>
    <xf numFmtId="165" fontId="16" fillId="2" borderId="10" xfId="0" applyNumberFormat="1" applyFont="1" applyFill="1" applyBorder="1" applyAlignment="1" applyProtection="1">
      <alignment horizontal="left" vertical="center" wrapText="1"/>
    </xf>
    <xf numFmtId="165" fontId="16" fillId="2" borderId="11" xfId="0" applyNumberFormat="1" applyFont="1" applyFill="1" applyBorder="1" applyAlignment="1" applyProtection="1">
      <alignment horizontal="left" vertical="center" wrapText="1"/>
    </xf>
    <xf numFmtId="165" fontId="16" fillId="2" borderId="12" xfId="0" applyNumberFormat="1"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protection locked="0"/>
    </xf>
    <xf numFmtId="0" fontId="22" fillId="2" borderId="4"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8"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003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9524</xdr:rowOff>
    </xdr:from>
    <xdr:to>
      <xdr:col>20</xdr:col>
      <xdr:colOff>206383</xdr:colOff>
      <xdr:row>5</xdr:row>
      <xdr:rowOff>38099</xdr:rowOff>
    </xdr:to>
    <xdr:sp macro="" textlink="">
      <xdr:nvSpPr>
        <xdr:cNvPr id="4" name="CasellaDiTesto 3"/>
        <xdr:cNvSpPr txBox="1"/>
      </xdr:nvSpPr>
      <xdr:spPr>
        <a:xfrm>
          <a:off x="1130300" y="73024"/>
          <a:ext cx="38989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2023 Summer Schools</a:t>
          </a:r>
        </a:p>
        <a:p>
          <a:pPr algn="ctr" rtl="0">
            <a:defRPr sz="1000"/>
          </a:pPr>
          <a:r>
            <a:rPr lang="it-IT" sz="1600" b="1" i="0" u="none" strike="noStrike" baseline="0">
              <a:solidFill>
                <a:srgbClr val="990033"/>
              </a:solidFill>
              <a:latin typeface="Calibri"/>
              <a:cs typeface="Calibri"/>
            </a:rPr>
            <a:t>Application</a:t>
          </a:r>
        </a:p>
      </xdr:txBody>
    </xdr:sp>
    <xdr:clientData/>
  </xdr:twoCellAnchor>
  <xdr:twoCellAnchor>
    <xdr:from>
      <xdr:col>0</xdr:col>
      <xdr:colOff>111125</xdr:colOff>
      <xdr:row>5</xdr:row>
      <xdr:rowOff>19050</xdr:rowOff>
    </xdr:from>
    <xdr:to>
      <xdr:col>25</xdr:col>
      <xdr:colOff>38105</xdr:colOff>
      <xdr:row>8</xdr:row>
      <xdr:rowOff>685800</xdr:rowOff>
    </xdr:to>
    <xdr:sp macro="" textlink="">
      <xdr:nvSpPr>
        <xdr:cNvPr id="5" name="CasellaDiTesto 4"/>
        <xdr:cNvSpPr txBox="1"/>
      </xdr:nvSpPr>
      <xdr:spPr>
        <a:xfrm>
          <a:off x="111125" y="733425"/>
          <a:ext cx="5565780"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rtl="0">
            <a:defRPr sz="1000"/>
          </a:pPr>
          <a:r>
            <a:rPr lang="it-IT" sz="1100" b="1" i="0" u="none" strike="noStrike" baseline="0">
              <a:solidFill>
                <a:srgbClr val="990033"/>
              </a:solidFill>
              <a:latin typeface="Calibri"/>
              <a:cs typeface="Calibri"/>
            </a:rPr>
            <a:t>The application form - first two pages - must be filled with the appropriate data. Then t</a:t>
          </a:r>
          <a:r>
            <a:rPr lang="it-IT" sz="1100" b="1" i="0" baseline="0">
              <a:solidFill>
                <a:srgbClr val="990033"/>
              </a:solidFill>
              <a:effectLst/>
              <a:latin typeface="+mn-lt"/>
              <a:ea typeface="+mn-ea"/>
              <a:cs typeface="+mn-cs"/>
            </a:rPr>
            <a:t>he application form - first two pages - </a:t>
          </a:r>
          <a:r>
            <a:rPr lang="it-IT" sz="1100" b="1" i="0" u="none" strike="noStrike" baseline="0">
              <a:solidFill>
                <a:srgbClr val="990033"/>
              </a:solidFill>
              <a:latin typeface="Calibri"/>
              <a:cs typeface="Calibri"/>
            </a:rPr>
            <a:t>and </a:t>
          </a:r>
          <a:r>
            <a:rPr lang="it-IT" sz="1100" b="1" i="0" baseline="0">
              <a:solidFill>
                <a:srgbClr val="990033"/>
              </a:solidFill>
              <a:effectLst/>
              <a:latin typeface="+mn-lt"/>
              <a:ea typeface="+mn-ea"/>
              <a:cs typeface="+mn-cs"/>
            </a:rPr>
            <a:t>the Agreement (for invoices issued to Universities) / Form to request services (for invoices issued to private subjects) - the next two pages - </a:t>
          </a:r>
          <a:r>
            <a:rPr lang="it-IT" sz="1100" b="1" i="0" u="none" strike="noStrike" baseline="0">
              <a:solidFill>
                <a:srgbClr val="990033"/>
              </a:solidFill>
              <a:latin typeface="Calibri"/>
              <a:cs typeface="Calibri"/>
            </a:rPr>
            <a:t>should be printed, signed and sent to g.miceli@unical.it together with the receipt of the bank transfer</a:t>
          </a:r>
        </a:p>
        <a:p>
          <a:pPr algn="ctr" rtl="0">
            <a:defRPr sz="1000"/>
          </a:pPr>
          <a:r>
            <a:rPr lang="it-IT" sz="1100" b="1" i="0" u="none" strike="noStrike" baseline="0">
              <a:solidFill>
                <a:srgbClr val="990033"/>
              </a:solidFill>
              <a:latin typeface="Calibri"/>
              <a:cs typeface="Calibri"/>
            </a:rPr>
            <a:t> </a:t>
          </a:r>
        </a:p>
        <a:p>
          <a:pPr algn="ctr" rtl="0">
            <a:defRPr sz="1000"/>
          </a:pPr>
          <a:r>
            <a:rPr lang="it-IT" sz="1100" b="1" i="0" u="none" strike="noStrike" baseline="0">
              <a:solidFill>
                <a:srgbClr val="990033"/>
              </a:solidFill>
              <a:latin typeface="Calibri"/>
              <a:cs typeface="Calibri"/>
            </a:rPr>
            <a:t>Application - page 1/2</a:t>
          </a:r>
        </a:p>
      </xdr:txBody>
    </xdr:sp>
    <xdr:clientData/>
  </xdr:twoCellAnchor>
  <xdr:twoCellAnchor>
    <xdr:from>
      <xdr:col>5</xdr:col>
      <xdr:colOff>193676</xdr:colOff>
      <xdr:row>55</xdr:row>
      <xdr:rowOff>123825</xdr:rowOff>
    </xdr:from>
    <xdr:to>
      <xdr:col>20</xdr:col>
      <xdr:colOff>149226</xdr:colOff>
      <xdr:row>62</xdr:row>
      <xdr:rowOff>12700</xdr:rowOff>
    </xdr:to>
    <xdr:sp macro="" textlink="">
      <xdr:nvSpPr>
        <xdr:cNvPr id="20" name="CasellaDiTesto 19"/>
        <xdr:cNvSpPr txBox="1"/>
      </xdr:nvSpPr>
      <xdr:spPr>
        <a:xfrm>
          <a:off x="1022351" y="9591675"/>
          <a:ext cx="3708400" cy="765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2023 Summer Schools</a:t>
          </a:r>
        </a:p>
        <a:p>
          <a:pPr algn="ctr" rtl="0">
            <a:defRPr sz="1000"/>
          </a:pPr>
          <a:r>
            <a:rPr lang="it-IT" sz="1600" b="1" i="0" u="none" strike="noStrike" baseline="0">
              <a:solidFill>
                <a:srgbClr val="990033"/>
              </a:solidFill>
              <a:latin typeface="Calibri"/>
              <a:cs typeface="Calibri"/>
            </a:rPr>
            <a:t>Application</a:t>
          </a:r>
        </a:p>
        <a:p>
          <a:pPr algn="ctr" rtl="0">
            <a:defRPr sz="1000"/>
          </a:pPr>
          <a:endParaRPr lang="it-IT" sz="300" b="1" i="0" u="none" strike="noStrike" baseline="0">
            <a:solidFill>
              <a:srgbClr val="990033"/>
            </a:solidFill>
            <a:latin typeface="Calibri"/>
            <a:cs typeface="Calibri"/>
          </a:endParaRPr>
        </a:p>
        <a:p>
          <a:pPr algn="ctr" rtl="0">
            <a:defRPr sz="1000"/>
          </a:pPr>
          <a:r>
            <a:rPr lang="it-IT" sz="1100" b="1" i="0" u="none" strike="noStrike" baseline="0">
              <a:solidFill>
                <a:srgbClr val="000000"/>
              </a:solidFill>
              <a:latin typeface="Calibri"/>
              <a:cs typeface="Calibri"/>
            </a:rPr>
            <a:t>Application - page 2/2</a:t>
          </a:r>
        </a:p>
      </xdr:txBody>
    </xdr:sp>
    <xdr:clientData/>
  </xdr:twoCellAnchor>
  <xdr:twoCellAnchor editAs="oneCell">
    <xdr:from>
      <xdr:col>21</xdr:col>
      <xdr:colOff>190500</xdr:colOff>
      <xdr:row>1</xdr:row>
      <xdr:rowOff>9525</xdr:rowOff>
    </xdr:from>
    <xdr:to>
      <xdr:col>23</xdr:col>
      <xdr:colOff>238125</xdr:colOff>
      <xdr:row>4</xdr:row>
      <xdr:rowOff>95250</xdr:rowOff>
    </xdr:to>
    <xdr:pic>
      <xdr:nvPicPr>
        <xdr:cNvPr id="7794"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11430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xdr:row>
      <xdr:rowOff>19050</xdr:rowOff>
    </xdr:from>
    <xdr:to>
      <xdr:col>8</xdr:col>
      <xdr:colOff>19050</xdr:colOff>
      <xdr:row>4</xdr:row>
      <xdr:rowOff>9525</xdr:rowOff>
    </xdr:to>
    <xdr:pic>
      <xdr:nvPicPr>
        <xdr:cNvPr id="7795"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23825"/>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238125</xdr:colOff>
      <xdr:row>55</xdr:row>
      <xdr:rowOff>133350</xdr:rowOff>
    </xdr:from>
    <xdr:to>
      <xdr:col>24</xdr:col>
      <xdr:colOff>38100</xdr:colOff>
      <xdr:row>59</xdr:row>
      <xdr:rowOff>66675</xdr:rowOff>
    </xdr:to>
    <xdr:pic>
      <xdr:nvPicPr>
        <xdr:cNvPr id="7796"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7300" y="96488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55</xdr:row>
      <xdr:rowOff>123825</xdr:rowOff>
    </xdr:from>
    <xdr:to>
      <xdr:col>8</xdr:col>
      <xdr:colOff>57150</xdr:colOff>
      <xdr:row>58</xdr:row>
      <xdr:rowOff>57150</xdr:rowOff>
    </xdr:to>
    <xdr:pic>
      <xdr:nvPicPr>
        <xdr:cNvPr id="7797"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963930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110</xdr:row>
      <xdr:rowOff>9525</xdr:rowOff>
    </xdr:from>
    <xdr:to>
      <xdr:col>24</xdr:col>
      <xdr:colOff>57150</xdr:colOff>
      <xdr:row>114</xdr:row>
      <xdr:rowOff>57150</xdr:rowOff>
    </xdr:to>
    <xdr:pic>
      <xdr:nvPicPr>
        <xdr:cNvPr id="7798"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191738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110</xdr:row>
      <xdr:rowOff>0</xdr:rowOff>
    </xdr:from>
    <xdr:to>
      <xdr:col>7</xdr:col>
      <xdr:colOff>238125</xdr:colOff>
      <xdr:row>113</xdr:row>
      <xdr:rowOff>38100</xdr:rowOff>
    </xdr:to>
    <xdr:pic>
      <xdr:nvPicPr>
        <xdr:cNvPr id="7799"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16430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170</xdr:row>
      <xdr:rowOff>9525</xdr:rowOff>
    </xdr:from>
    <xdr:to>
      <xdr:col>24</xdr:col>
      <xdr:colOff>57150</xdr:colOff>
      <xdr:row>174</xdr:row>
      <xdr:rowOff>9525</xdr:rowOff>
    </xdr:to>
    <xdr:pic>
      <xdr:nvPicPr>
        <xdr:cNvPr id="7800"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287940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170</xdr:row>
      <xdr:rowOff>0</xdr:rowOff>
    </xdr:from>
    <xdr:to>
      <xdr:col>7</xdr:col>
      <xdr:colOff>238125</xdr:colOff>
      <xdr:row>173</xdr:row>
      <xdr:rowOff>19050</xdr:rowOff>
    </xdr:to>
    <xdr:pic>
      <xdr:nvPicPr>
        <xdr:cNvPr id="7801"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78455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2"/>
  <sheetViews>
    <sheetView tabSelected="1" workbookViewId="0">
      <selection activeCell="G17" sqref="G17:X17"/>
    </sheetView>
  </sheetViews>
  <sheetFormatPr defaultColWidth="3.7109375" defaultRowHeight="12" customHeight="1" x14ac:dyDescent="0.25"/>
  <cols>
    <col min="1" max="1" width="2.28515625" style="5" customWidth="1"/>
    <col min="2" max="2" width="1.140625" style="5" customWidth="1"/>
    <col min="3" max="3" width="1.5703125" style="5" customWidth="1"/>
    <col min="4" max="8" width="3.7109375" style="5" customWidth="1"/>
    <col min="9" max="9" width="4.28515625" style="5" customWidth="1"/>
    <col min="10" max="24" width="3.7109375" style="5" customWidth="1"/>
    <col min="25" max="25" width="1" style="5" customWidth="1"/>
    <col min="26" max="26" width="1.85546875" style="5" customWidth="1"/>
    <col min="27" max="27" width="3.7109375" style="5"/>
    <col min="28" max="50" width="3.7109375" style="81"/>
    <col min="51" max="16384" width="3.7109375" style="5"/>
  </cols>
  <sheetData>
    <row r="1" spans="2:50" ht="8.25" customHeight="1" x14ac:dyDescent="0.25"/>
    <row r="6" spans="2:50" ht="26.25" customHeight="1" x14ac:dyDescent="0.25"/>
    <row r="9" spans="2:50" ht="52.5" customHeight="1" x14ac:dyDescent="0.25"/>
    <row r="10" spans="2:50" s="73" customFormat="1" ht="24.75" customHeight="1" x14ac:dyDescent="0.25">
      <c r="B10" s="309" t="s">
        <v>102</v>
      </c>
      <c r="C10" s="310"/>
      <c r="D10" s="310"/>
      <c r="E10" s="310"/>
      <c r="F10" s="310"/>
      <c r="G10" s="310"/>
      <c r="H10" s="310"/>
      <c r="I10" s="310"/>
      <c r="J10" s="310"/>
      <c r="K10" s="310"/>
      <c r="L10" s="310"/>
      <c r="M10" s="310"/>
      <c r="N10" s="310"/>
      <c r="O10" s="310"/>
      <c r="P10" s="310"/>
      <c r="Q10" s="310"/>
      <c r="R10" s="310"/>
      <c r="S10" s="310"/>
      <c r="T10" s="310"/>
      <c r="U10" s="310"/>
      <c r="V10" s="310"/>
      <c r="W10" s="310"/>
      <c r="X10" s="310"/>
      <c r="Y10" s="311"/>
      <c r="AB10" s="1"/>
      <c r="AC10" s="1"/>
      <c r="AD10" s="1"/>
      <c r="AE10" s="1"/>
      <c r="AF10" s="1"/>
      <c r="AG10" s="1"/>
      <c r="AH10" s="1"/>
      <c r="AI10" s="1"/>
      <c r="AJ10" s="1"/>
      <c r="AK10" s="1"/>
      <c r="AL10" s="1"/>
      <c r="AM10" s="1"/>
      <c r="AN10" s="1"/>
      <c r="AO10" s="1"/>
      <c r="AP10" s="1"/>
      <c r="AQ10" s="1"/>
      <c r="AR10" s="1"/>
      <c r="AS10" s="1"/>
      <c r="AT10" s="1"/>
      <c r="AU10" s="1"/>
      <c r="AV10" s="1"/>
      <c r="AW10" s="1"/>
      <c r="AX10" s="1"/>
    </row>
    <row r="11" spans="2:50" s="73" customFormat="1" ht="21" customHeight="1" x14ac:dyDescent="0.25">
      <c r="B11" s="108"/>
      <c r="C11" s="177" t="s">
        <v>120</v>
      </c>
      <c r="D11" s="177"/>
      <c r="E11" s="177"/>
      <c r="F11" s="177"/>
      <c r="G11" s="177"/>
      <c r="H11" s="177"/>
      <c r="I11" s="177"/>
      <c r="J11" s="177"/>
      <c r="K11" s="177"/>
      <c r="L11" s="177"/>
      <c r="M11" s="177" t="s">
        <v>121</v>
      </c>
      <c r="N11" s="177"/>
      <c r="O11" s="177"/>
      <c r="P11" s="177"/>
      <c r="Q11" s="177"/>
      <c r="R11" s="114"/>
      <c r="T11" s="105"/>
      <c r="U11" s="105"/>
      <c r="V11" s="105"/>
      <c r="W11" s="105"/>
      <c r="X11" s="106"/>
      <c r="Y11" s="109"/>
      <c r="AB11" s="1"/>
      <c r="AC11" s="1"/>
      <c r="AD11" s="1"/>
      <c r="AE11" s="1"/>
      <c r="AF11" s="1"/>
      <c r="AG11" s="1"/>
      <c r="AH11" s="1"/>
      <c r="AI11" s="1"/>
      <c r="AJ11" s="1"/>
      <c r="AK11" s="1"/>
      <c r="AL11" s="1"/>
      <c r="AM11" s="1"/>
      <c r="AN11" s="1"/>
      <c r="AO11" s="1"/>
      <c r="AP11" s="1"/>
      <c r="AQ11" s="1"/>
      <c r="AR11" s="1"/>
      <c r="AS11" s="1"/>
      <c r="AT11" s="1"/>
      <c r="AU11" s="1"/>
      <c r="AV11" s="1"/>
      <c r="AW11" s="1"/>
      <c r="AX11" s="1"/>
    </row>
    <row r="12" spans="2:50" s="73" customFormat="1" ht="8.25" customHeight="1" x14ac:dyDescent="0.25">
      <c r="B12" s="17"/>
      <c r="C12" s="103"/>
      <c r="D12" s="18"/>
      <c r="E12" s="18"/>
      <c r="F12" s="18"/>
      <c r="G12" s="18"/>
      <c r="H12" s="18"/>
      <c r="I12" s="18"/>
      <c r="J12" s="18"/>
      <c r="K12" s="18"/>
      <c r="L12" s="18"/>
      <c r="M12" s="18"/>
      <c r="N12" s="18"/>
      <c r="O12" s="18"/>
      <c r="P12" s="18"/>
      <c r="Q12" s="18"/>
      <c r="R12" s="18"/>
      <c r="S12" s="18"/>
      <c r="T12" s="18"/>
      <c r="U12" s="18"/>
      <c r="V12" s="18"/>
      <c r="W12" s="18"/>
      <c r="X12" s="18"/>
      <c r="Y12" s="15"/>
      <c r="AB12" s="1"/>
      <c r="AC12" s="1"/>
      <c r="AD12" s="1"/>
      <c r="AE12" s="1"/>
      <c r="AF12" s="1"/>
      <c r="AG12" s="1"/>
      <c r="AH12" s="1"/>
      <c r="AI12" s="1"/>
      <c r="AJ12" s="1"/>
      <c r="AK12" s="1"/>
      <c r="AL12" s="1"/>
      <c r="AM12" s="1"/>
      <c r="AN12" s="1"/>
      <c r="AO12" s="1"/>
      <c r="AP12" s="1"/>
      <c r="AQ12" s="1"/>
      <c r="AR12" s="1"/>
      <c r="AS12" s="1"/>
      <c r="AT12" s="1"/>
      <c r="AU12" s="1"/>
      <c r="AV12" s="1"/>
      <c r="AW12" s="1"/>
      <c r="AX12" s="1"/>
    </row>
    <row r="13" spans="2:50" s="73" customFormat="1" ht="6" customHeight="1" x14ac:dyDescent="0.25">
      <c r="B13" s="129"/>
      <c r="C13" s="129"/>
      <c r="D13" s="75"/>
      <c r="E13" s="75"/>
      <c r="F13" s="75"/>
      <c r="G13" s="75"/>
      <c r="H13" s="75"/>
      <c r="I13" s="75"/>
      <c r="J13" s="75"/>
      <c r="K13" s="75"/>
      <c r="L13" s="75"/>
      <c r="M13" s="75"/>
      <c r="N13" s="75"/>
      <c r="O13" s="75"/>
      <c r="P13" s="75"/>
      <c r="Q13" s="75"/>
      <c r="R13" s="75"/>
      <c r="S13" s="75"/>
      <c r="T13" s="75"/>
      <c r="U13" s="75"/>
      <c r="V13" s="75"/>
      <c r="W13" s="75"/>
      <c r="X13" s="75"/>
      <c r="Y13" s="125"/>
      <c r="AB13" s="1"/>
      <c r="AC13" s="1"/>
      <c r="AD13" s="1"/>
      <c r="AE13" s="1"/>
      <c r="AF13" s="1"/>
      <c r="AG13" s="1"/>
      <c r="AH13" s="1"/>
      <c r="AI13" s="1"/>
      <c r="AJ13" s="1"/>
      <c r="AK13" s="1"/>
      <c r="AL13" s="1"/>
      <c r="AM13" s="1"/>
      <c r="AN13" s="1"/>
      <c r="AO13" s="1"/>
      <c r="AP13" s="1"/>
      <c r="AQ13" s="1"/>
      <c r="AR13" s="1"/>
      <c r="AS13" s="1"/>
      <c r="AT13" s="1"/>
      <c r="AU13" s="1"/>
      <c r="AV13" s="1"/>
      <c r="AW13" s="1"/>
      <c r="AX13" s="1"/>
    </row>
    <row r="14" spans="2:50" ht="6" customHeight="1" x14ac:dyDescent="0.25">
      <c r="B14" s="6"/>
      <c r="C14" s="7"/>
      <c r="D14" s="7"/>
      <c r="E14" s="7"/>
      <c r="F14" s="7"/>
      <c r="G14" s="7"/>
      <c r="H14" s="7"/>
      <c r="I14" s="7"/>
      <c r="J14" s="7"/>
      <c r="K14" s="7"/>
      <c r="L14" s="7"/>
      <c r="M14" s="7"/>
      <c r="N14" s="7"/>
      <c r="O14" s="7"/>
      <c r="P14" s="7"/>
      <c r="Q14" s="7"/>
      <c r="R14" s="7"/>
      <c r="S14" s="7"/>
      <c r="T14" s="7"/>
      <c r="U14" s="7"/>
      <c r="V14" s="7"/>
      <c r="W14" s="7"/>
      <c r="X14" s="7"/>
      <c r="Y14" s="8"/>
    </row>
    <row r="15" spans="2:50" ht="17.25" x14ac:dyDescent="0.25">
      <c r="B15" s="280" t="s">
        <v>62</v>
      </c>
      <c r="C15" s="281"/>
      <c r="D15" s="253"/>
      <c r="E15" s="253"/>
      <c r="F15" s="253"/>
      <c r="G15" s="253"/>
      <c r="H15" s="253"/>
      <c r="I15" s="253"/>
      <c r="J15" s="253"/>
      <c r="K15" s="253"/>
      <c r="L15" s="253"/>
      <c r="M15" s="253"/>
      <c r="N15" s="253"/>
      <c r="O15" s="253"/>
      <c r="P15" s="253"/>
      <c r="Q15" s="253"/>
      <c r="R15" s="253"/>
      <c r="S15" s="253"/>
      <c r="T15" s="253"/>
      <c r="U15" s="253"/>
      <c r="V15" s="253"/>
      <c r="W15" s="253"/>
      <c r="X15" s="253"/>
      <c r="Y15" s="282"/>
    </row>
    <row r="16" spans="2:50" ht="3.75" customHeight="1" x14ac:dyDescent="0.25">
      <c r="B16" s="9"/>
      <c r="C16" s="10"/>
      <c r="D16" s="10"/>
      <c r="E16" s="10"/>
      <c r="F16" s="10"/>
      <c r="G16" s="10"/>
      <c r="H16" s="10"/>
      <c r="I16" s="10"/>
      <c r="J16" s="10"/>
      <c r="K16" s="10"/>
      <c r="L16" s="10"/>
      <c r="M16" s="10"/>
      <c r="N16" s="10"/>
      <c r="O16" s="10"/>
      <c r="P16" s="10"/>
      <c r="Q16" s="10"/>
      <c r="R16" s="10"/>
      <c r="S16" s="10"/>
      <c r="T16" s="10"/>
      <c r="U16" s="10"/>
      <c r="V16" s="10"/>
      <c r="W16" s="10"/>
      <c r="X16" s="10"/>
      <c r="Y16" s="11"/>
    </row>
    <row r="17" spans="2:50" s="73" customFormat="1" ht="17.25" x14ac:dyDescent="0.25">
      <c r="B17" s="209" t="s">
        <v>63</v>
      </c>
      <c r="C17" s="210"/>
      <c r="D17" s="210"/>
      <c r="E17" s="210"/>
      <c r="F17" s="125"/>
      <c r="G17" s="272"/>
      <c r="H17" s="273"/>
      <c r="I17" s="273"/>
      <c r="J17" s="273"/>
      <c r="K17" s="273"/>
      <c r="L17" s="273"/>
      <c r="M17" s="273"/>
      <c r="N17" s="273"/>
      <c r="O17" s="273"/>
      <c r="P17" s="273"/>
      <c r="Q17" s="273"/>
      <c r="R17" s="273"/>
      <c r="S17" s="273"/>
      <c r="T17" s="273"/>
      <c r="U17" s="273"/>
      <c r="V17" s="273"/>
      <c r="W17" s="273"/>
      <c r="X17" s="274"/>
      <c r="Y17" s="4"/>
      <c r="AB17" s="143" t="str">
        <f>IF(Foglio2!F21&lt;8,"Please insert all the required information","")</f>
        <v>Please insert all the required information</v>
      </c>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
    </row>
    <row r="18" spans="2:50" s="73" customFormat="1" ht="3.75" customHeight="1" x14ac:dyDescent="0.25">
      <c r="B18" s="2"/>
      <c r="C18" s="125"/>
      <c r="D18" s="125"/>
      <c r="E18" s="125"/>
      <c r="F18" s="125"/>
      <c r="G18" s="125"/>
      <c r="H18" s="125"/>
      <c r="I18" s="125"/>
      <c r="J18" s="125"/>
      <c r="K18" s="125"/>
      <c r="L18" s="125"/>
      <c r="M18" s="125"/>
      <c r="N18" s="125"/>
      <c r="O18" s="125"/>
      <c r="P18" s="125"/>
      <c r="Q18" s="125"/>
      <c r="R18" s="125"/>
      <c r="S18" s="125"/>
      <c r="T18" s="125"/>
      <c r="U18" s="125"/>
      <c r="V18" s="125"/>
      <c r="W18" s="125"/>
      <c r="X18" s="125"/>
      <c r="Y18" s="4"/>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1"/>
    </row>
    <row r="19" spans="2:50" s="73" customFormat="1" ht="17.25" x14ac:dyDescent="0.25">
      <c r="B19" s="209" t="s">
        <v>64</v>
      </c>
      <c r="C19" s="210"/>
      <c r="D19" s="210"/>
      <c r="E19" s="210"/>
      <c r="F19" s="279"/>
      <c r="G19" s="272"/>
      <c r="H19" s="273"/>
      <c r="I19" s="273"/>
      <c r="J19" s="273"/>
      <c r="K19" s="273"/>
      <c r="L19" s="273"/>
      <c r="M19" s="273"/>
      <c r="N19" s="273"/>
      <c r="O19" s="273"/>
      <c r="P19" s="273"/>
      <c r="Q19" s="273"/>
      <c r="R19" s="273"/>
      <c r="S19" s="273"/>
      <c r="T19" s="273"/>
      <c r="U19" s="273"/>
      <c r="V19" s="273"/>
      <c r="W19" s="273"/>
      <c r="X19" s="274"/>
      <c r="Y19" s="4"/>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1"/>
    </row>
    <row r="20" spans="2:50" s="73" customFormat="1" ht="3.75" customHeight="1" x14ac:dyDescent="0.25">
      <c r="B20" s="2"/>
      <c r="C20" s="125"/>
      <c r="D20" s="125"/>
      <c r="E20" s="125"/>
      <c r="F20" s="125"/>
      <c r="G20" s="125"/>
      <c r="H20" s="125"/>
      <c r="I20" s="125"/>
      <c r="J20" s="125"/>
      <c r="K20" s="125"/>
      <c r="L20" s="125"/>
      <c r="M20" s="125"/>
      <c r="N20" s="125"/>
      <c r="O20" s="125"/>
      <c r="P20" s="125"/>
      <c r="Q20" s="125"/>
      <c r="R20" s="125"/>
      <c r="S20" s="125"/>
      <c r="T20" s="125"/>
      <c r="U20" s="125"/>
      <c r="V20" s="125"/>
      <c r="W20" s="125"/>
      <c r="X20" s="125"/>
      <c r="Y20" s="4"/>
      <c r="AB20" s="1"/>
      <c r="AC20" s="1"/>
      <c r="AD20" s="1"/>
      <c r="AE20" s="1"/>
      <c r="AF20" s="1"/>
      <c r="AG20" s="1"/>
      <c r="AH20" s="1"/>
      <c r="AI20" s="1"/>
      <c r="AJ20" s="1"/>
      <c r="AK20" s="1"/>
      <c r="AL20" s="1"/>
      <c r="AM20" s="1"/>
      <c r="AN20" s="1"/>
      <c r="AO20" s="1"/>
      <c r="AP20" s="1"/>
      <c r="AQ20" s="1"/>
      <c r="AR20" s="1"/>
      <c r="AS20" s="1"/>
      <c r="AT20" s="1"/>
      <c r="AU20" s="1"/>
      <c r="AV20" s="1"/>
      <c r="AW20" s="1"/>
      <c r="AX20" s="1"/>
    </row>
    <row r="21" spans="2:50" s="73" customFormat="1" ht="17.25" x14ac:dyDescent="0.25">
      <c r="B21" s="252" t="s">
        <v>65</v>
      </c>
      <c r="C21" s="253"/>
      <c r="D21" s="253"/>
      <c r="E21" s="275"/>
      <c r="F21" s="275"/>
      <c r="G21" s="272"/>
      <c r="H21" s="273"/>
      <c r="I21" s="273"/>
      <c r="J21" s="273"/>
      <c r="K21" s="273"/>
      <c r="L21" s="273"/>
      <c r="M21" s="273"/>
      <c r="N21" s="273"/>
      <c r="O21" s="273"/>
      <c r="P21" s="273"/>
      <c r="Q21" s="273"/>
      <c r="R21" s="273"/>
      <c r="S21" s="273"/>
      <c r="T21" s="273"/>
      <c r="U21" s="273"/>
      <c r="V21" s="273"/>
      <c r="W21" s="273"/>
      <c r="X21" s="274"/>
      <c r="Y21" s="4"/>
      <c r="AB21" s="1"/>
      <c r="AC21" s="1"/>
      <c r="AD21" s="1"/>
      <c r="AE21" s="1"/>
      <c r="AF21" s="1"/>
      <c r="AG21" s="1"/>
      <c r="AH21" s="1"/>
      <c r="AI21" s="1"/>
      <c r="AJ21" s="1"/>
      <c r="AK21" s="1"/>
      <c r="AL21" s="1"/>
      <c r="AM21" s="1"/>
      <c r="AN21" s="1"/>
      <c r="AO21" s="1"/>
      <c r="AP21" s="1"/>
      <c r="AQ21" s="1"/>
      <c r="AR21" s="1"/>
      <c r="AS21" s="1"/>
      <c r="AT21" s="1"/>
      <c r="AU21" s="1"/>
      <c r="AV21" s="1"/>
      <c r="AW21" s="1"/>
      <c r="AX21" s="1"/>
    </row>
    <row r="22" spans="2:50" s="73" customFormat="1" ht="3.75" customHeight="1" x14ac:dyDescent="0.25">
      <c r="B22" s="12"/>
      <c r="C22" s="13"/>
      <c r="D22" s="13"/>
      <c r="E22" s="13"/>
      <c r="F22" s="13"/>
      <c r="G22" s="13"/>
      <c r="H22" s="13"/>
      <c r="I22" s="13"/>
      <c r="J22" s="13"/>
      <c r="K22" s="13"/>
      <c r="L22" s="13"/>
      <c r="M22" s="13"/>
      <c r="N22" s="13"/>
      <c r="O22" s="13"/>
      <c r="P22" s="13"/>
      <c r="Q22" s="13"/>
      <c r="R22" s="13"/>
      <c r="S22" s="13"/>
      <c r="T22" s="13"/>
      <c r="U22" s="13"/>
      <c r="V22" s="13"/>
      <c r="W22" s="13"/>
      <c r="X22" s="13"/>
      <c r="Y22" s="4"/>
      <c r="AB22" s="1"/>
      <c r="AC22" s="1"/>
      <c r="AD22" s="1"/>
      <c r="AE22" s="1"/>
      <c r="AF22" s="1"/>
      <c r="AG22" s="1"/>
      <c r="AH22" s="1"/>
      <c r="AI22" s="1"/>
      <c r="AJ22" s="1"/>
      <c r="AK22" s="1"/>
      <c r="AL22" s="1"/>
      <c r="AM22" s="1"/>
      <c r="AN22" s="1"/>
      <c r="AO22" s="1"/>
      <c r="AP22" s="1"/>
      <c r="AQ22" s="1"/>
      <c r="AR22" s="1"/>
      <c r="AS22" s="1"/>
      <c r="AT22" s="1"/>
      <c r="AU22" s="1"/>
      <c r="AV22" s="1"/>
      <c r="AW22" s="1"/>
      <c r="AX22" s="1"/>
    </row>
    <row r="23" spans="2:50" s="73" customFormat="1" ht="17.25" x14ac:dyDescent="0.25">
      <c r="B23" s="252" t="s">
        <v>66</v>
      </c>
      <c r="C23" s="253"/>
      <c r="D23" s="253"/>
      <c r="E23" s="275"/>
      <c r="F23" s="275"/>
      <c r="G23" s="275"/>
      <c r="H23" s="276"/>
      <c r="I23" s="277"/>
      <c r="J23" s="277"/>
      <c r="K23" s="277"/>
      <c r="L23" s="277"/>
      <c r="M23" s="277"/>
      <c r="N23" s="277"/>
      <c r="O23" s="277"/>
      <c r="P23" s="277"/>
      <c r="Q23" s="277"/>
      <c r="R23" s="277"/>
      <c r="S23" s="277"/>
      <c r="T23" s="277"/>
      <c r="U23" s="277"/>
      <c r="V23" s="277"/>
      <c r="W23" s="277"/>
      <c r="X23" s="278"/>
      <c r="Y23" s="4"/>
      <c r="AB23" s="1"/>
      <c r="AC23" s="1"/>
      <c r="AD23" s="1"/>
      <c r="AE23" s="1"/>
      <c r="AF23" s="1"/>
      <c r="AG23" s="1"/>
      <c r="AH23" s="1"/>
      <c r="AI23" s="1"/>
      <c r="AJ23" s="1"/>
      <c r="AK23" s="1"/>
      <c r="AL23" s="1"/>
      <c r="AM23" s="1"/>
      <c r="AN23" s="1"/>
      <c r="AO23" s="1"/>
      <c r="AP23" s="1"/>
      <c r="AQ23" s="1"/>
      <c r="AR23" s="1"/>
      <c r="AS23" s="1"/>
      <c r="AT23" s="1"/>
      <c r="AU23" s="1"/>
      <c r="AV23" s="1"/>
      <c r="AW23" s="1"/>
      <c r="AX23" s="1"/>
    </row>
    <row r="24" spans="2:50" s="73" customFormat="1" ht="3.75" customHeight="1" x14ac:dyDescent="0.25">
      <c r="B24" s="2"/>
      <c r="C24" s="125"/>
      <c r="D24" s="125"/>
      <c r="E24" s="125"/>
      <c r="F24" s="125"/>
      <c r="G24" s="125"/>
      <c r="H24" s="125"/>
      <c r="I24" s="125"/>
      <c r="J24" s="125"/>
      <c r="K24" s="125"/>
      <c r="L24" s="125"/>
      <c r="M24" s="125"/>
      <c r="N24" s="125"/>
      <c r="O24" s="125"/>
      <c r="P24" s="125"/>
      <c r="Q24" s="125"/>
      <c r="R24" s="125"/>
      <c r="S24" s="125"/>
      <c r="T24" s="125"/>
      <c r="U24" s="125"/>
      <c r="V24" s="125"/>
      <c r="W24" s="125"/>
      <c r="X24" s="125"/>
      <c r="Y24" s="4"/>
      <c r="AB24" s="1"/>
      <c r="AC24" s="1"/>
      <c r="AD24" s="1"/>
      <c r="AE24" s="1"/>
      <c r="AF24" s="1"/>
      <c r="AG24" s="1"/>
      <c r="AH24" s="1"/>
      <c r="AI24" s="1"/>
      <c r="AJ24" s="1"/>
      <c r="AK24" s="1"/>
      <c r="AL24" s="1"/>
      <c r="AM24" s="1"/>
      <c r="AN24" s="1"/>
      <c r="AO24" s="1"/>
      <c r="AP24" s="1"/>
      <c r="AQ24" s="1"/>
      <c r="AR24" s="1"/>
      <c r="AS24" s="1"/>
      <c r="AT24" s="1"/>
      <c r="AU24" s="1"/>
      <c r="AV24" s="1"/>
      <c r="AW24" s="1"/>
      <c r="AX24" s="1"/>
    </row>
    <row r="25" spans="2:50" s="73" customFormat="1" ht="17.25" x14ac:dyDescent="0.25">
      <c r="B25" s="252" t="s">
        <v>3</v>
      </c>
      <c r="C25" s="253"/>
      <c r="D25" s="253"/>
      <c r="E25" s="275"/>
      <c r="F25" s="275"/>
      <c r="G25" s="275"/>
      <c r="H25" s="272"/>
      <c r="I25" s="273"/>
      <c r="J25" s="273"/>
      <c r="K25" s="273"/>
      <c r="L25" s="273"/>
      <c r="M25" s="273"/>
      <c r="N25" s="273"/>
      <c r="O25" s="273"/>
      <c r="P25" s="273"/>
      <c r="Q25" s="273"/>
      <c r="R25" s="273"/>
      <c r="S25" s="273"/>
      <c r="T25" s="273"/>
      <c r="U25" s="273"/>
      <c r="V25" s="273"/>
      <c r="W25" s="273"/>
      <c r="X25" s="274"/>
      <c r="Y25" s="4"/>
      <c r="AB25" s="1"/>
      <c r="AC25" s="1"/>
      <c r="AD25" s="1"/>
      <c r="AE25" s="1"/>
      <c r="AF25" s="1"/>
      <c r="AG25" s="1"/>
      <c r="AH25" s="1"/>
      <c r="AI25" s="1"/>
      <c r="AJ25" s="1"/>
      <c r="AK25" s="1"/>
      <c r="AL25" s="1"/>
      <c r="AM25" s="1"/>
      <c r="AN25" s="1"/>
      <c r="AO25" s="1"/>
      <c r="AP25" s="1"/>
      <c r="AQ25" s="1"/>
      <c r="AR25" s="1"/>
      <c r="AS25" s="1"/>
      <c r="AT25" s="1"/>
      <c r="AU25" s="1"/>
      <c r="AV25" s="1"/>
      <c r="AW25" s="1"/>
      <c r="AX25" s="1"/>
    </row>
    <row r="26" spans="2:50" s="73" customFormat="1" ht="3.75" customHeight="1" x14ac:dyDescent="0.25">
      <c r="B26" s="12"/>
      <c r="C26" s="13"/>
      <c r="D26" s="13"/>
      <c r="E26" s="13"/>
      <c r="F26" s="13"/>
      <c r="G26" s="13"/>
      <c r="H26" s="13"/>
      <c r="I26" s="13"/>
      <c r="J26" s="13"/>
      <c r="K26" s="13"/>
      <c r="L26" s="13"/>
      <c r="M26" s="13"/>
      <c r="N26" s="13"/>
      <c r="O26" s="13"/>
      <c r="P26" s="13"/>
      <c r="Q26" s="13"/>
      <c r="R26" s="13"/>
      <c r="S26" s="13"/>
      <c r="T26" s="13"/>
      <c r="U26" s="13"/>
      <c r="V26" s="13"/>
      <c r="W26" s="13"/>
      <c r="X26" s="13"/>
      <c r="Y26" s="4"/>
      <c r="AB26" s="1"/>
      <c r="AC26" s="1"/>
      <c r="AD26" s="1"/>
      <c r="AE26" s="1"/>
      <c r="AF26" s="1"/>
      <c r="AG26" s="1"/>
      <c r="AH26" s="1"/>
      <c r="AI26" s="1"/>
      <c r="AJ26" s="1"/>
      <c r="AK26" s="1"/>
      <c r="AL26" s="1"/>
      <c r="AM26" s="1"/>
      <c r="AN26" s="1"/>
      <c r="AO26" s="1"/>
      <c r="AP26" s="1"/>
      <c r="AQ26" s="1"/>
      <c r="AR26" s="1"/>
      <c r="AS26" s="1"/>
      <c r="AT26" s="1"/>
      <c r="AU26" s="1"/>
      <c r="AV26" s="1"/>
      <c r="AW26" s="1"/>
      <c r="AX26" s="1"/>
    </row>
    <row r="27" spans="2:50" s="73" customFormat="1" ht="18.75" customHeight="1" x14ac:dyDescent="0.25">
      <c r="B27" s="209" t="s">
        <v>67</v>
      </c>
      <c r="C27" s="210"/>
      <c r="D27" s="210"/>
      <c r="E27" s="210"/>
      <c r="F27" s="210"/>
      <c r="G27" s="210"/>
      <c r="H27" s="210"/>
      <c r="I27" s="210"/>
      <c r="J27" s="210"/>
      <c r="K27" s="276"/>
      <c r="L27" s="277"/>
      <c r="M27" s="277"/>
      <c r="N27" s="277"/>
      <c r="O27" s="277"/>
      <c r="P27" s="277"/>
      <c r="Q27" s="277"/>
      <c r="R27" s="277"/>
      <c r="S27" s="277"/>
      <c r="T27" s="277"/>
      <c r="U27" s="277"/>
      <c r="V27" s="277"/>
      <c r="W27" s="277"/>
      <c r="X27" s="278"/>
      <c r="Y27" s="4"/>
      <c r="AB27" s="1"/>
      <c r="AC27" s="1"/>
      <c r="AD27" s="1"/>
      <c r="AE27" s="1"/>
      <c r="AF27" s="1"/>
      <c r="AG27" s="1"/>
      <c r="AH27" s="1"/>
      <c r="AI27" s="1"/>
      <c r="AJ27" s="1"/>
      <c r="AK27" s="1"/>
      <c r="AL27" s="1"/>
      <c r="AM27" s="1"/>
      <c r="AN27" s="1"/>
      <c r="AO27" s="1"/>
      <c r="AP27" s="1"/>
      <c r="AQ27" s="1"/>
      <c r="AR27" s="1"/>
      <c r="AS27" s="1"/>
      <c r="AT27" s="1"/>
      <c r="AU27" s="1"/>
      <c r="AV27" s="1"/>
      <c r="AW27" s="1"/>
      <c r="AX27" s="1"/>
    </row>
    <row r="28" spans="2:50" s="73" customFormat="1" ht="3.75" customHeight="1" x14ac:dyDescent="0.25">
      <c r="B28" s="12"/>
      <c r="C28" s="13"/>
      <c r="D28" s="13"/>
      <c r="E28" s="13"/>
      <c r="F28" s="13"/>
      <c r="G28" s="13"/>
      <c r="H28" s="13"/>
      <c r="I28" s="13"/>
      <c r="J28" s="13"/>
      <c r="K28" s="13"/>
      <c r="L28" s="13"/>
      <c r="M28" s="13"/>
      <c r="N28" s="13"/>
      <c r="O28" s="13"/>
      <c r="P28" s="13"/>
      <c r="Q28" s="13"/>
      <c r="R28" s="13"/>
      <c r="S28" s="13"/>
      <c r="T28" s="13"/>
      <c r="U28" s="13"/>
      <c r="V28" s="13"/>
      <c r="W28" s="13"/>
      <c r="X28" s="13"/>
      <c r="Y28" s="4"/>
      <c r="AB28" s="1"/>
      <c r="AC28" s="1"/>
      <c r="AD28" s="1"/>
      <c r="AE28" s="1"/>
      <c r="AF28" s="1"/>
      <c r="AG28" s="1"/>
      <c r="AH28" s="1"/>
      <c r="AI28" s="1"/>
      <c r="AJ28" s="1"/>
      <c r="AK28" s="1"/>
      <c r="AL28" s="1"/>
      <c r="AM28" s="1"/>
      <c r="AN28" s="1"/>
      <c r="AO28" s="1"/>
      <c r="AP28" s="1"/>
      <c r="AQ28" s="1"/>
      <c r="AR28" s="1"/>
      <c r="AS28" s="1"/>
      <c r="AT28" s="1"/>
      <c r="AU28" s="1"/>
      <c r="AV28" s="1"/>
      <c r="AW28" s="1"/>
      <c r="AX28" s="1"/>
    </row>
    <row r="29" spans="2:50" s="73" customFormat="1" ht="17.25" x14ac:dyDescent="0.25">
      <c r="B29" s="209" t="s">
        <v>68</v>
      </c>
      <c r="C29" s="210"/>
      <c r="D29" s="210"/>
      <c r="E29" s="210"/>
      <c r="F29" s="210"/>
      <c r="G29" s="210"/>
      <c r="H29" s="210"/>
      <c r="I29" s="210"/>
      <c r="J29" s="210"/>
      <c r="K29" s="211"/>
      <c r="L29" s="212"/>
      <c r="M29" s="212"/>
      <c r="N29" s="212"/>
      <c r="O29" s="212"/>
      <c r="P29" s="212"/>
      <c r="Q29" s="212"/>
      <c r="R29" s="212"/>
      <c r="S29" s="212"/>
      <c r="T29" s="212"/>
      <c r="U29" s="212"/>
      <c r="V29" s="212"/>
      <c r="W29" s="212"/>
      <c r="X29" s="213"/>
      <c r="Y29" s="4"/>
      <c r="AB29" s="1"/>
      <c r="AC29" s="1"/>
      <c r="AD29" s="1"/>
      <c r="AE29" s="1"/>
      <c r="AF29" s="1"/>
      <c r="AG29" s="1"/>
      <c r="AH29" s="1"/>
      <c r="AI29" s="1"/>
      <c r="AJ29" s="1"/>
      <c r="AK29" s="1"/>
      <c r="AL29" s="1"/>
      <c r="AM29" s="1"/>
      <c r="AN29" s="1"/>
      <c r="AO29" s="1"/>
      <c r="AP29" s="1"/>
      <c r="AQ29" s="1"/>
      <c r="AR29" s="1"/>
      <c r="AS29" s="1"/>
      <c r="AT29" s="1"/>
      <c r="AU29" s="1"/>
      <c r="AV29" s="1"/>
      <c r="AW29" s="1"/>
      <c r="AX29" s="1"/>
    </row>
    <row r="30" spans="2:50" s="73" customFormat="1" ht="3.75" customHeight="1" x14ac:dyDescent="0.25">
      <c r="B30" s="119"/>
      <c r="C30" s="120"/>
      <c r="D30" s="120"/>
      <c r="E30" s="120"/>
      <c r="F30" s="120"/>
      <c r="G30" s="120"/>
      <c r="H30" s="120"/>
      <c r="I30" s="120"/>
      <c r="J30" s="120"/>
      <c r="K30" s="111"/>
      <c r="L30" s="111"/>
      <c r="M30" s="111"/>
      <c r="N30" s="111"/>
      <c r="O30" s="111"/>
      <c r="P30" s="111"/>
      <c r="Q30" s="111"/>
      <c r="R30" s="111"/>
      <c r="S30" s="111"/>
      <c r="T30" s="111"/>
      <c r="U30" s="111"/>
      <c r="V30" s="111"/>
      <c r="W30" s="111"/>
      <c r="X30" s="111"/>
      <c r="Y30" s="4"/>
      <c r="AB30" s="1"/>
      <c r="AC30" s="1"/>
      <c r="AD30" s="1"/>
      <c r="AE30" s="1"/>
      <c r="AF30" s="1"/>
      <c r="AG30" s="1"/>
      <c r="AH30" s="1"/>
      <c r="AI30" s="1"/>
      <c r="AJ30" s="1"/>
      <c r="AK30" s="1"/>
      <c r="AL30" s="1"/>
      <c r="AM30" s="1"/>
      <c r="AN30" s="1"/>
      <c r="AO30" s="1"/>
      <c r="AP30" s="1"/>
      <c r="AQ30" s="1"/>
      <c r="AR30" s="1"/>
      <c r="AS30" s="1"/>
      <c r="AT30" s="1"/>
      <c r="AU30" s="1"/>
      <c r="AV30" s="1"/>
      <c r="AW30" s="1"/>
      <c r="AX30" s="1"/>
    </row>
    <row r="31" spans="2:50" s="73" customFormat="1" ht="17.25" x14ac:dyDescent="0.25">
      <c r="B31" s="209" t="s">
        <v>118</v>
      </c>
      <c r="C31" s="210"/>
      <c r="D31" s="210"/>
      <c r="E31" s="210"/>
      <c r="F31" s="210"/>
      <c r="G31" s="210"/>
      <c r="H31" s="210"/>
      <c r="I31" s="210"/>
      <c r="J31" s="226"/>
      <c r="K31" s="227"/>
      <c r="L31" s="227"/>
      <c r="M31" s="227"/>
      <c r="N31" s="227"/>
      <c r="O31" s="227"/>
      <c r="P31" s="227"/>
      <c r="Q31" s="227"/>
      <c r="R31" s="227"/>
      <c r="S31" s="227"/>
      <c r="T31" s="227"/>
      <c r="U31" s="227"/>
      <c r="V31" s="227"/>
      <c r="W31" s="227"/>
      <c r="X31" s="228"/>
      <c r="Y31" s="4"/>
      <c r="AB31" s="1"/>
      <c r="AC31" s="1"/>
      <c r="AD31" s="1"/>
      <c r="AE31" s="1"/>
      <c r="AF31" s="1"/>
      <c r="AG31" s="1"/>
      <c r="AH31" s="1"/>
      <c r="AI31" s="1"/>
      <c r="AJ31" s="1"/>
      <c r="AK31" s="1"/>
      <c r="AL31" s="1"/>
      <c r="AM31" s="1"/>
      <c r="AN31" s="1"/>
      <c r="AO31" s="1"/>
      <c r="AP31" s="1"/>
      <c r="AQ31" s="1"/>
      <c r="AR31" s="1"/>
      <c r="AS31" s="1"/>
      <c r="AT31" s="1"/>
      <c r="AU31" s="1"/>
      <c r="AV31" s="1"/>
      <c r="AW31" s="1"/>
      <c r="AX31" s="1"/>
    </row>
    <row r="32" spans="2:50" s="73" customFormat="1" ht="4.5" customHeight="1" x14ac:dyDescent="0.25">
      <c r="B32" s="14"/>
      <c r="C32" s="102"/>
      <c r="D32" s="102"/>
      <c r="E32" s="102"/>
      <c r="F32" s="102"/>
      <c r="G32" s="102"/>
      <c r="H32" s="102"/>
      <c r="I32" s="102"/>
      <c r="J32" s="102"/>
      <c r="K32" s="102"/>
      <c r="L32" s="102"/>
      <c r="M32" s="102"/>
      <c r="N32" s="102"/>
      <c r="O32" s="102"/>
      <c r="P32" s="102"/>
      <c r="Q32" s="102"/>
      <c r="R32" s="102"/>
      <c r="S32" s="102"/>
      <c r="T32" s="102"/>
      <c r="U32" s="102"/>
      <c r="V32" s="102"/>
      <c r="W32" s="102"/>
      <c r="X32" s="102"/>
      <c r="Y32" s="15"/>
      <c r="AB32" s="1"/>
      <c r="AC32" s="1"/>
      <c r="AD32" s="1"/>
      <c r="AE32" s="1"/>
      <c r="AF32" s="1"/>
      <c r="AG32" s="1"/>
      <c r="AH32" s="1"/>
      <c r="AI32" s="1"/>
      <c r="AJ32" s="1"/>
      <c r="AK32" s="1"/>
      <c r="AL32" s="1"/>
      <c r="AM32" s="1"/>
      <c r="AN32" s="1"/>
      <c r="AO32" s="1"/>
      <c r="AP32" s="1"/>
      <c r="AQ32" s="1"/>
      <c r="AR32" s="1"/>
      <c r="AS32" s="1"/>
      <c r="AT32" s="1"/>
      <c r="AU32" s="1"/>
      <c r="AV32" s="1"/>
      <c r="AW32" s="1"/>
      <c r="AX32" s="1"/>
    </row>
    <row r="33" spans="2:50" s="73" customFormat="1" ht="12" customHeight="1" x14ac:dyDescent="0.25">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AB33" s="1"/>
      <c r="AC33" s="1"/>
      <c r="AD33" s="1"/>
      <c r="AE33" s="1"/>
      <c r="AF33" s="1"/>
      <c r="AG33" s="1"/>
      <c r="AH33" s="1"/>
      <c r="AI33" s="1"/>
      <c r="AJ33" s="1"/>
      <c r="AK33" s="1"/>
      <c r="AL33" s="1"/>
      <c r="AM33" s="1"/>
      <c r="AN33" s="1"/>
      <c r="AO33" s="1"/>
      <c r="AP33" s="1"/>
      <c r="AQ33" s="1"/>
      <c r="AR33" s="1"/>
      <c r="AS33" s="1"/>
      <c r="AT33" s="1"/>
      <c r="AU33" s="1"/>
      <c r="AV33" s="1"/>
      <c r="AW33" s="1"/>
      <c r="AX33" s="1"/>
    </row>
    <row r="34" spans="2:50" s="73" customFormat="1" ht="17.25" x14ac:dyDescent="0.25">
      <c r="B34" s="301" t="s">
        <v>107</v>
      </c>
      <c r="C34" s="302"/>
      <c r="D34" s="302"/>
      <c r="E34" s="302"/>
      <c r="F34" s="302"/>
      <c r="G34" s="302"/>
      <c r="H34" s="302"/>
      <c r="I34" s="302"/>
      <c r="J34" s="302"/>
      <c r="K34" s="302"/>
      <c r="L34" s="302"/>
      <c r="M34" s="302"/>
      <c r="N34" s="302"/>
      <c r="O34" s="302"/>
      <c r="P34" s="302"/>
      <c r="Q34" s="302"/>
      <c r="R34" s="302"/>
      <c r="S34" s="302"/>
      <c r="T34" s="302"/>
      <c r="U34" s="302"/>
      <c r="V34" s="302"/>
      <c r="W34" s="302"/>
      <c r="X34" s="302"/>
      <c r="Y34" s="16"/>
      <c r="AB34" s="1"/>
      <c r="AC34" s="1"/>
      <c r="AD34" s="1"/>
      <c r="AE34" s="1"/>
      <c r="AF34" s="1"/>
      <c r="AG34" s="1"/>
      <c r="AH34" s="1"/>
      <c r="AI34" s="1"/>
      <c r="AJ34" s="1"/>
      <c r="AK34" s="1"/>
      <c r="AL34" s="1"/>
      <c r="AM34" s="1"/>
      <c r="AN34" s="1"/>
      <c r="AO34" s="1"/>
      <c r="AP34" s="1"/>
      <c r="AQ34" s="1"/>
      <c r="AR34" s="1"/>
      <c r="AS34" s="1"/>
      <c r="AT34" s="1"/>
      <c r="AU34" s="1"/>
      <c r="AV34" s="1"/>
      <c r="AW34" s="1"/>
      <c r="AX34" s="1"/>
    </row>
    <row r="35" spans="2:50" s="73" customFormat="1" ht="14.25" customHeight="1" x14ac:dyDescent="0.25">
      <c r="B35" s="12"/>
      <c r="C35" s="13"/>
      <c r="D35" s="13"/>
      <c r="E35" s="125"/>
      <c r="F35" s="13"/>
      <c r="G35" s="13"/>
      <c r="H35" s="13"/>
      <c r="I35" s="13"/>
      <c r="J35" s="13"/>
      <c r="K35" s="13"/>
      <c r="L35" s="13"/>
      <c r="M35" s="13"/>
      <c r="N35" s="13"/>
      <c r="O35" s="13"/>
      <c r="P35" s="13"/>
      <c r="Q35" s="13"/>
      <c r="R35" s="13"/>
      <c r="S35" s="13"/>
      <c r="T35" s="13"/>
      <c r="U35" s="13"/>
      <c r="V35" s="13"/>
      <c r="W35" s="13"/>
      <c r="X35" s="13"/>
      <c r="Y35" s="4"/>
      <c r="AB35" s="1"/>
      <c r="AC35" s="1"/>
      <c r="AD35" s="1"/>
      <c r="AE35" s="1"/>
      <c r="AF35" s="1"/>
      <c r="AG35" s="1"/>
      <c r="AH35" s="1"/>
      <c r="AI35" s="1"/>
      <c r="AJ35" s="1"/>
      <c r="AK35" s="1"/>
      <c r="AL35" s="1"/>
      <c r="AM35" s="1"/>
      <c r="AN35" s="1"/>
      <c r="AO35" s="1"/>
      <c r="AP35" s="1"/>
      <c r="AQ35" s="1"/>
      <c r="AR35" s="1"/>
      <c r="AS35" s="1"/>
      <c r="AT35" s="1"/>
      <c r="AU35" s="1"/>
      <c r="AV35" s="1"/>
      <c r="AW35" s="1"/>
      <c r="AX35" s="1"/>
    </row>
    <row r="36" spans="2:50" s="73" customFormat="1" ht="17.25" customHeight="1" x14ac:dyDescent="0.25">
      <c r="B36" s="100"/>
      <c r="C36" s="314"/>
      <c r="D36" s="315"/>
      <c r="E36" s="315"/>
      <c r="F36" s="315"/>
      <c r="G36" s="315"/>
      <c r="H36" s="315"/>
      <c r="I36" s="315"/>
      <c r="J36" s="315"/>
      <c r="K36" s="315"/>
      <c r="L36" s="315"/>
      <c r="M36" s="315"/>
      <c r="N36" s="315"/>
      <c r="O36" s="315"/>
      <c r="P36" s="315"/>
      <c r="Q36" s="315"/>
      <c r="R36" s="315"/>
      <c r="S36" s="315"/>
      <c r="T36" s="315"/>
      <c r="U36" s="315"/>
      <c r="V36" s="315"/>
      <c r="W36" s="315"/>
      <c r="X36" s="316"/>
      <c r="Y36" s="4"/>
      <c r="AB36" s="142" t="str">
        <f>IF(Foglio2!J21=0,"Please insert the required information",IF(Foglio2!J21=1,"","Please mark only one position"))</f>
        <v>Please insert the required information</v>
      </c>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
    </row>
    <row r="37" spans="2:50" s="73" customFormat="1" ht="16.5" customHeight="1" x14ac:dyDescent="0.25">
      <c r="B37" s="2"/>
      <c r="C37" s="125"/>
      <c r="D37" s="125"/>
      <c r="E37" s="125"/>
      <c r="F37" s="125"/>
      <c r="G37" s="125"/>
      <c r="H37" s="125"/>
      <c r="I37" s="125"/>
      <c r="J37" s="125"/>
      <c r="K37" s="125"/>
      <c r="L37" s="125"/>
      <c r="M37" s="125"/>
      <c r="N37" s="125"/>
      <c r="O37" s="125"/>
      <c r="P37" s="125"/>
      <c r="Q37" s="125"/>
      <c r="R37" s="125"/>
      <c r="S37" s="125"/>
      <c r="T37" s="125"/>
      <c r="U37" s="125"/>
      <c r="V37" s="125"/>
      <c r="W37" s="125"/>
      <c r="X37" s="125"/>
      <c r="Y37" s="4"/>
      <c r="AB37" s="1"/>
      <c r="AC37" s="1"/>
      <c r="AD37" s="1"/>
      <c r="AE37" s="1"/>
      <c r="AF37" s="1"/>
      <c r="AG37" s="1"/>
      <c r="AH37" s="1"/>
      <c r="AI37" s="1"/>
      <c r="AJ37" s="1"/>
      <c r="AK37" s="1"/>
      <c r="AL37" s="1"/>
      <c r="AM37" s="1"/>
      <c r="AN37" s="1"/>
      <c r="AO37" s="1"/>
      <c r="AP37" s="1"/>
      <c r="AQ37" s="1"/>
      <c r="AR37" s="1"/>
      <c r="AS37" s="1"/>
      <c r="AT37" s="1"/>
      <c r="AU37" s="1"/>
      <c r="AV37" s="1"/>
      <c r="AW37" s="1"/>
      <c r="AX37" s="1"/>
    </row>
    <row r="38" spans="2:50" s="73" customFormat="1" ht="15.75" customHeight="1" x14ac:dyDescent="0.25">
      <c r="B38" s="3"/>
      <c r="C38" s="317" t="s">
        <v>106</v>
      </c>
      <c r="D38" s="317"/>
      <c r="E38" s="317"/>
      <c r="F38" s="317"/>
      <c r="G38" s="317"/>
      <c r="H38" s="317"/>
      <c r="I38" s="317"/>
      <c r="J38" s="317"/>
      <c r="K38" s="317"/>
      <c r="L38" s="317"/>
      <c r="M38" s="317"/>
      <c r="N38" s="317"/>
      <c r="O38" s="317"/>
      <c r="P38" s="318"/>
      <c r="Q38" s="319"/>
      <c r="R38" s="319"/>
      <c r="S38" s="319"/>
      <c r="T38" s="319"/>
      <c r="U38" s="319"/>
      <c r="V38" s="319"/>
      <c r="W38" s="319"/>
      <c r="X38" s="320"/>
      <c r="Y38" s="4"/>
      <c r="AB38" s="142" t="str">
        <f>IF(AND(Foglio2!E13=1,Foglio1!P38=""),"Please specify your position",IF(AND(Foglio2!E13=0,Foglio1!P38&lt;&gt;""),"Use this field only to specify other position",""))</f>
        <v/>
      </c>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
    </row>
    <row r="39" spans="2:50" s="73" customFormat="1" ht="6" customHeight="1" x14ac:dyDescent="0.25">
      <c r="B39" s="17"/>
      <c r="C39" s="103"/>
      <c r="D39" s="18"/>
      <c r="E39" s="18"/>
      <c r="F39" s="18"/>
      <c r="G39" s="18"/>
      <c r="H39" s="18"/>
      <c r="I39" s="18"/>
      <c r="J39" s="18"/>
      <c r="K39" s="18"/>
      <c r="L39" s="18"/>
      <c r="M39" s="18"/>
      <c r="N39" s="18"/>
      <c r="O39" s="18"/>
      <c r="P39" s="18"/>
      <c r="Q39" s="18"/>
      <c r="R39" s="18"/>
      <c r="S39" s="18"/>
      <c r="T39" s="18"/>
      <c r="U39" s="18"/>
      <c r="V39" s="18"/>
      <c r="W39" s="18"/>
      <c r="X39" s="18"/>
      <c r="Y39" s="15"/>
      <c r="AB39" s="1"/>
      <c r="AC39" s="1"/>
      <c r="AD39" s="1"/>
      <c r="AE39" s="1"/>
      <c r="AF39" s="1"/>
      <c r="AG39" s="1"/>
      <c r="AH39" s="1"/>
      <c r="AI39" s="1"/>
      <c r="AJ39" s="1"/>
      <c r="AK39" s="1"/>
      <c r="AL39" s="1"/>
      <c r="AM39" s="1"/>
      <c r="AN39" s="1"/>
      <c r="AO39" s="1"/>
      <c r="AP39" s="1"/>
      <c r="AQ39" s="1"/>
      <c r="AR39" s="1"/>
      <c r="AS39" s="1"/>
      <c r="AT39" s="1"/>
      <c r="AU39" s="1"/>
      <c r="AV39" s="1"/>
      <c r="AW39" s="1"/>
      <c r="AX39" s="1"/>
    </row>
    <row r="40" spans="2:50" s="73" customFormat="1" ht="12" customHeight="1" x14ac:dyDescent="0.25">
      <c r="B40" s="129"/>
      <c r="C40" s="129"/>
      <c r="D40" s="75"/>
      <c r="E40" s="75"/>
      <c r="F40" s="75"/>
      <c r="G40" s="75"/>
      <c r="H40" s="75"/>
      <c r="I40" s="75"/>
      <c r="J40" s="75"/>
      <c r="K40" s="75"/>
      <c r="L40" s="75"/>
      <c r="M40" s="75"/>
      <c r="N40" s="75"/>
      <c r="O40" s="75"/>
      <c r="P40" s="75"/>
      <c r="Q40" s="75"/>
      <c r="R40" s="75"/>
      <c r="S40" s="75"/>
      <c r="T40" s="75"/>
      <c r="U40" s="75"/>
      <c r="V40" s="75"/>
      <c r="W40" s="75"/>
      <c r="X40" s="75"/>
      <c r="Y40" s="125"/>
      <c r="AB40" s="1"/>
      <c r="AC40" s="1"/>
      <c r="AD40" s="1"/>
      <c r="AE40" s="1"/>
      <c r="AF40" s="1"/>
      <c r="AG40" s="1"/>
      <c r="AH40" s="1"/>
      <c r="AI40" s="1"/>
      <c r="AJ40" s="1"/>
      <c r="AK40" s="1"/>
      <c r="AL40" s="1"/>
      <c r="AM40" s="1"/>
      <c r="AN40" s="1"/>
      <c r="AO40" s="1"/>
      <c r="AP40" s="1"/>
      <c r="AQ40" s="1"/>
      <c r="AR40" s="1"/>
      <c r="AS40" s="1"/>
      <c r="AT40" s="1"/>
      <c r="AU40" s="1"/>
      <c r="AV40" s="1"/>
      <c r="AW40" s="1"/>
      <c r="AX40" s="1"/>
    </row>
    <row r="41" spans="2:50" s="73" customFormat="1" ht="21" customHeight="1" x14ac:dyDescent="0.25">
      <c r="B41" s="144" t="s">
        <v>132</v>
      </c>
      <c r="C41" s="145"/>
      <c r="D41" s="145"/>
      <c r="E41" s="145"/>
      <c r="F41" s="145"/>
      <c r="G41" s="145"/>
      <c r="H41" s="145"/>
      <c r="I41" s="145"/>
      <c r="J41" s="145"/>
      <c r="K41" s="145"/>
      <c r="L41" s="145"/>
      <c r="M41" s="145"/>
      <c r="N41" s="145"/>
      <c r="O41" s="145"/>
      <c r="P41" s="145"/>
      <c r="Q41" s="134"/>
      <c r="R41" s="134"/>
      <c r="S41" s="134"/>
      <c r="T41" s="134"/>
      <c r="U41" s="134"/>
      <c r="V41" s="134"/>
      <c r="W41" s="134"/>
      <c r="X41" s="134"/>
      <c r="Y41" s="16"/>
      <c r="AB41" s="1"/>
      <c r="AC41" s="1"/>
      <c r="AD41" s="1"/>
      <c r="AE41" s="1"/>
      <c r="AF41" s="1"/>
      <c r="AG41" s="1"/>
      <c r="AH41" s="1"/>
      <c r="AI41" s="1"/>
      <c r="AJ41" s="1"/>
      <c r="AK41" s="1"/>
      <c r="AL41" s="1"/>
      <c r="AM41" s="1"/>
      <c r="AN41" s="1"/>
      <c r="AO41" s="1"/>
      <c r="AP41" s="1"/>
      <c r="AQ41" s="1"/>
      <c r="AR41" s="1"/>
      <c r="AS41" s="1"/>
      <c r="AT41" s="1"/>
      <c r="AU41" s="1"/>
      <c r="AV41" s="1"/>
      <c r="AW41" s="1"/>
      <c r="AX41" s="1"/>
    </row>
    <row r="42" spans="2:50" s="73" customFormat="1" ht="21" customHeight="1" x14ac:dyDescent="0.25">
      <c r="B42" s="146" t="s">
        <v>158</v>
      </c>
      <c r="C42" s="147"/>
      <c r="D42" s="147"/>
      <c r="E42" s="147"/>
      <c r="F42" s="147"/>
      <c r="G42" s="147"/>
      <c r="H42" s="147"/>
      <c r="I42" s="147"/>
      <c r="J42" s="147"/>
      <c r="K42" s="147"/>
      <c r="L42" s="147"/>
      <c r="M42" s="147"/>
      <c r="N42" s="147"/>
      <c r="O42" s="147"/>
      <c r="P42" s="147"/>
      <c r="Q42" s="147"/>
      <c r="R42" s="147"/>
      <c r="S42" s="147"/>
      <c r="T42" s="147"/>
      <c r="U42" s="75"/>
      <c r="V42" s="148"/>
      <c r="W42" s="149"/>
      <c r="X42" s="150"/>
      <c r="Y42" s="4"/>
      <c r="AB42" s="142" t="str">
        <f>IF(V42="","Please insert the required information","")</f>
        <v>Please insert the required information</v>
      </c>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
    </row>
    <row r="43" spans="2:50" s="73" customFormat="1" ht="8.25" customHeight="1" x14ac:dyDescent="0.25">
      <c r="B43" s="17"/>
      <c r="C43" s="103"/>
      <c r="D43" s="18"/>
      <c r="E43" s="18"/>
      <c r="F43" s="18"/>
      <c r="G43" s="18"/>
      <c r="H43" s="18"/>
      <c r="I43" s="18"/>
      <c r="J43" s="18"/>
      <c r="K43" s="18"/>
      <c r="L43" s="18"/>
      <c r="M43" s="18"/>
      <c r="N43" s="18"/>
      <c r="O43" s="18"/>
      <c r="P43" s="18"/>
      <c r="Q43" s="18"/>
      <c r="R43" s="18"/>
      <c r="S43" s="18"/>
      <c r="T43" s="18"/>
      <c r="U43" s="18"/>
      <c r="V43" s="18"/>
      <c r="W43" s="18"/>
      <c r="X43" s="18"/>
      <c r="Y43" s="15"/>
      <c r="AB43" s="1"/>
      <c r="AC43" s="1"/>
      <c r="AD43" s="1"/>
      <c r="AE43" s="1"/>
      <c r="AF43" s="1"/>
      <c r="AG43" s="1"/>
      <c r="AH43" s="1"/>
      <c r="AI43" s="1"/>
      <c r="AJ43" s="1"/>
      <c r="AK43" s="1"/>
      <c r="AL43" s="1"/>
      <c r="AM43" s="1"/>
      <c r="AN43" s="1"/>
      <c r="AO43" s="1"/>
      <c r="AP43" s="1"/>
      <c r="AQ43" s="1"/>
      <c r="AR43" s="1"/>
      <c r="AS43" s="1"/>
      <c r="AT43" s="1"/>
      <c r="AU43" s="1"/>
      <c r="AV43" s="1"/>
      <c r="AW43" s="1"/>
      <c r="AX43" s="1"/>
    </row>
    <row r="44" spans="2:50" s="73" customFormat="1" ht="12" customHeight="1" x14ac:dyDescent="0.25">
      <c r="B44" s="129"/>
      <c r="C44" s="129"/>
      <c r="D44" s="75"/>
      <c r="E44" s="75"/>
      <c r="F44" s="75"/>
      <c r="G44" s="75"/>
      <c r="H44" s="75"/>
      <c r="I44" s="75"/>
      <c r="J44" s="75"/>
      <c r="K44" s="75"/>
      <c r="L44" s="75"/>
      <c r="M44" s="75"/>
      <c r="N44" s="75"/>
      <c r="O44" s="75"/>
      <c r="P44" s="75"/>
      <c r="Q44" s="75"/>
      <c r="R44" s="75"/>
      <c r="S44" s="75"/>
      <c r="T44" s="75"/>
      <c r="U44" s="75"/>
      <c r="V44" s="75"/>
      <c r="W44" s="75"/>
      <c r="X44" s="75"/>
      <c r="Y44" s="125"/>
      <c r="AB44" s="1"/>
      <c r="AC44" s="1"/>
      <c r="AD44" s="1"/>
      <c r="AE44" s="1"/>
      <c r="AF44" s="1"/>
      <c r="AG44" s="1"/>
      <c r="AH44" s="1"/>
      <c r="AI44" s="1"/>
      <c r="AJ44" s="1"/>
      <c r="AK44" s="1"/>
      <c r="AL44" s="1"/>
      <c r="AM44" s="1"/>
      <c r="AN44" s="1"/>
      <c r="AO44" s="1"/>
      <c r="AP44" s="1"/>
      <c r="AQ44" s="1"/>
      <c r="AR44" s="1"/>
      <c r="AS44" s="1"/>
      <c r="AT44" s="1"/>
      <c r="AU44" s="1"/>
      <c r="AV44" s="1"/>
      <c r="AW44" s="1"/>
      <c r="AX44" s="1"/>
    </row>
    <row r="45" spans="2:50" s="73" customFormat="1" ht="18" customHeight="1" x14ac:dyDescent="0.25">
      <c r="B45" s="151" t="s">
        <v>133</v>
      </c>
      <c r="C45" s="152"/>
      <c r="D45" s="152"/>
      <c r="E45" s="152"/>
      <c r="F45" s="152"/>
      <c r="G45" s="152"/>
      <c r="H45" s="152"/>
      <c r="I45" s="152"/>
      <c r="J45" s="152"/>
      <c r="K45" s="152"/>
      <c r="L45" s="152"/>
      <c r="M45" s="134"/>
      <c r="N45" s="134"/>
      <c r="O45" s="134"/>
      <c r="P45" s="134"/>
      <c r="Q45" s="134"/>
      <c r="R45" s="134"/>
      <c r="S45" s="134"/>
      <c r="T45" s="134"/>
      <c r="U45" s="134"/>
      <c r="V45" s="134"/>
      <c r="W45" s="134"/>
      <c r="X45" s="134"/>
      <c r="Y45" s="16"/>
      <c r="AB45" s="1"/>
      <c r="AC45" s="1"/>
      <c r="AD45" s="1"/>
      <c r="AE45" s="1"/>
      <c r="AF45" s="1"/>
      <c r="AG45" s="1"/>
      <c r="AH45" s="1"/>
      <c r="AI45" s="1"/>
      <c r="AJ45" s="1"/>
      <c r="AK45" s="1"/>
      <c r="AL45" s="1"/>
      <c r="AM45" s="1"/>
      <c r="AN45" s="1"/>
      <c r="AO45" s="1"/>
      <c r="AP45" s="1"/>
      <c r="AQ45" s="1"/>
      <c r="AR45" s="1"/>
      <c r="AS45" s="1"/>
      <c r="AT45" s="1"/>
      <c r="AU45" s="1"/>
      <c r="AV45" s="1"/>
      <c r="AW45" s="1"/>
      <c r="AX45" s="1"/>
    </row>
    <row r="46" spans="2:50" s="73" customFormat="1" ht="18" customHeight="1" x14ac:dyDescent="0.25">
      <c r="B46" s="153" t="s">
        <v>134</v>
      </c>
      <c r="C46" s="154"/>
      <c r="D46" s="154"/>
      <c r="E46" s="154"/>
      <c r="F46" s="154"/>
      <c r="G46" s="154"/>
      <c r="H46" s="154"/>
      <c r="I46" s="154"/>
      <c r="J46" s="154"/>
      <c r="K46" s="154"/>
      <c r="L46" s="154"/>
      <c r="M46" s="154"/>
      <c r="N46" s="154"/>
      <c r="O46" s="154"/>
      <c r="P46" s="154"/>
      <c r="Q46" s="154"/>
      <c r="R46" s="154"/>
      <c r="S46" s="154"/>
      <c r="T46" s="154"/>
      <c r="U46" s="154"/>
      <c r="V46" s="154"/>
      <c r="W46" s="154"/>
      <c r="X46" s="75"/>
      <c r="Y46" s="4"/>
      <c r="AB46" s="1"/>
      <c r="AC46" s="1"/>
      <c r="AD46" s="1"/>
      <c r="AE46" s="1"/>
      <c r="AF46" s="1"/>
      <c r="AG46" s="1"/>
      <c r="AH46" s="1"/>
      <c r="AI46" s="1"/>
      <c r="AJ46" s="1"/>
      <c r="AK46" s="1"/>
      <c r="AL46" s="1"/>
      <c r="AM46" s="1"/>
      <c r="AN46" s="1"/>
      <c r="AO46" s="1"/>
      <c r="AP46" s="1"/>
      <c r="AQ46" s="1"/>
      <c r="AR46" s="1"/>
      <c r="AS46" s="1"/>
      <c r="AT46" s="1"/>
      <c r="AU46" s="1"/>
      <c r="AV46" s="1"/>
      <c r="AW46" s="1"/>
      <c r="AX46" s="1"/>
    </row>
    <row r="47" spans="2:50" s="73" customFormat="1" ht="15" customHeight="1" x14ac:dyDescent="0.25">
      <c r="B47" s="2"/>
      <c r="C47" s="169" t="s">
        <v>135</v>
      </c>
      <c r="D47" s="169"/>
      <c r="E47" s="169"/>
      <c r="F47" s="169"/>
      <c r="G47" s="169"/>
      <c r="H47" s="169"/>
      <c r="I47" s="169"/>
      <c r="J47" s="169"/>
      <c r="K47" s="169"/>
      <c r="L47" s="169"/>
      <c r="M47" s="169"/>
      <c r="N47" s="169"/>
      <c r="O47" s="169"/>
      <c r="P47" s="169"/>
      <c r="Q47" s="169"/>
      <c r="R47" s="169"/>
      <c r="S47" s="169"/>
      <c r="T47" s="169"/>
      <c r="U47" s="169"/>
      <c r="V47" s="169"/>
      <c r="W47" s="169"/>
      <c r="X47" s="169"/>
      <c r="Y47" s="4"/>
      <c r="AB47" s="1"/>
      <c r="AC47" s="1"/>
      <c r="AD47" s="1"/>
      <c r="AE47" s="1"/>
      <c r="AF47" s="1"/>
      <c r="AG47" s="1"/>
      <c r="AH47" s="1"/>
      <c r="AI47" s="1"/>
      <c r="AJ47" s="1"/>
      <c r="AK47" s="1"/>
      <c r="AL47" s="1"/>
      <c r="AM47" s="1"/>
      <c r="AN47" s="1"/>
      <c r="AO47" s="1"/>
      <c r="AP47" s="1"/>
      <c r="AQ47" s="1"/>
      <c r="AR47" s="1"/>
      <c r="AS47" s="1"/>
      <c r="AT47" s="1"/>
      <c r="AU47" s="1"/>
      <c r="AV47" s="1"/>
      <c r="AW47" s="1"/>
      <c r="AX47" s="1"/>
    </row>
    <row r="48" spans="2:50" s="73" customFormat="1" ht="12.75" customHeight="1" x14ac:dyDescent="0.25">
      <c r="B48" s="139"/>
      <c r="C48" s="170"/>
      <c r="D48" s="170"/>
      <c r="E48" s="170"/>
      <c r="F48" s="170"/>
      <c r="G48" s="170"/>
      <c r="H48" s="170"/>
      <c r="I48" s="170"/>
      <c r="J48" s="170"/>
      <c r="K48" s="170"/>
      <c r="L48" s="170"/>
      <c r="M48" s="170"/>
      <c r="N48" s="170"/>
      <c r="O48" s="170"/>
      <c r="P48" s="170"/>
      <c r="Q48" s="170"/>
      <c r="R48" s="170"/>
      <c r="S48" s="170"/>
      <c r="T48" s="170"/>
      <c r="U48" s="170"/>
      <c r="V48" s="170"/>
      <c r="W48" s="170"/>
      <c r="X48" s="170"/>
      <c r="Y48" s="4"/>
      <c r="AB48" s="1"/>
      <c r="AC48" s="1"/>
      <c r="AD48" s="1"/>
      <c r="AE48" s="1"/>
      <c r="AF48" s="1"/>
      <c r="AG48" s="1"/>
      <c r="AH48" s="1"/>
      <c r="AI48" s="1"/>
      <c r="AJ48" s="1"/>
      <c r="AK48" s="1"/>
      <c r="AL48" s="1"/>
      <c r="AM48" s="1"/>
      <c r="AN48" s="1"/>
      <c r="AO48" s="1"/>
      <c r="AP48" s="1"/>
      <c r="AQ48" s="1"/>
      <c r="AR48" s="1"/>
      <c r="AS48" s="1"/>
      <c r="AT48" s="1"/>
      <c r="AU48" s="1"/>
      <c r="AV48" s="1"/>
      <c r="AW48" s="1"/>
      <c r="AX48" s="1"/>
    </row>
    <row r="49" spans="2:50" s="73" customFormat="1" ht="12.75" customHeight="1" x14ac:dyDescent="0.25">
      <c r="B49" s="138"/>
      <c r="C49" s="155"/>
      <c r="D49" s="156"/>
      <c r="E49" s="156"/>
      <c r="F49" s="156"/>
      <c r="G49" s="156"/>
      <c r="H49" s="156"/>
      <c r="I49" s="156"/>
      <c r="J49" s="156"/>
      <c r="K49" s="156"/>
      <c r="L49" s="156"/>
      <c r="M49" s="156"/>
      <c r="N49" s="156"/>
      <c r="O49" s="156"/>
      <c r="P49" s="156"/>
      <c r="Q49" s="156"/>
      <c r="R49" s="156"/>
      <c r="S49" s="156"/>
      <c r="T49" s="156"/>
      <c r="U49" s="156"/>
      <c r="V49" s="156"/>
      <c r="W49" s="156"/>
      <c r="X49" s="157"/>
      <c r="Y49" s="4"/>
      <c r="AB49" s="143" t="str">
        <f>IF(AND(Foglio2!E10=0,OR(Foglio1!C49&lt;&gt;"",V52&lt;&gt;"")),"This field can be filled only by multiple PhD Students / Post-Doc Researchers from the same Department applying to the school. Please correct or complete your data.","")</f>
        <v/>
      </c>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
    </row>
    <row r="50" spans="2:50" s="73" customFormat="1" ht="18" customHeight="1" x14ac:dyDescent="0.25">
      <c r="B50" s="138"/>
      <c r="C50" s="158"/>
      <c r="D50" s="159"/>
      <c r="E50" s="159"/>
      <c r="F50" s="159"/>
      <c r="G50" s="159"/>
      <c r="H50" s="159"/>
      <c r="I50" s="159"/>
      <c r="J50" s="159"/>
      <c r="K50" s="159"/>
      <c r="L50" s="159"/>
      <c r="M50" s="159"/>
      <c r="N50" s="159"/>
      <c r="O50" s="159"/>
      <c r="P50" s="159"/>
      <c r="Q50" s="159"/>
      <c r="R50" s="159"/>
      <c r="S50" s="159"/>
      <c r="T50" s="159"/>
      <c r="U50" s="159"/>
      <c r="V50" s="159"/>
      <c r="W50" s="159"/>
      <c r="X50" s="160"/>
      <c r="Y50" s="4"/>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
    </row>
    <row r="51" spans="2:50" s="73" customFormat="1" ht="6.75" customHeight="1" x14ac:dyDescent="0.25">
      <c r="B51" s="137"/>
      <c r="C51" s="136"/>
      <c r="D51" s="136"/>
      <c r="E51" s="136"/>
      <c r="F51" s="136"/>
      <c r="G51" s="136"/>
      <c r="H51" s="136"/>
      <c r="I51" s="136"/>
      <c r="J51" s="136"/>
      <c r="K51" s="136"/>
      <c r="L51" s="136"/>
      <c r="M51" s="136"/>
      <c r="N51" s="136"/>
      <c r="O51" s="136"/>
      <c r="P51" s="136"/>
      <c r="Q51" s="136"/>
      <c r="R51" s="136"/>
      <c r="S51" s="136"/>
      <c r="T51" s="136"/>
      <c r="U51" s="136"/>
      <c r="V51" s="136"/>
      <c r="W51" s="136"/>
      <c r="X51" s="136"/>
      <c r="Y51" s="4"/>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
    </row>
    <row r="52" spans="2:50" s="73" customFormat="1" ht="17.25" customHeight="1" x14ac:dyDescent="0.25">
      <c r="B52" s="161" t="s">
        <v>137</v>
      </c>
      <c r="C52" s="162"/>
      <c r="D52" s="162"/>
      <c r="E52" s="162"/>
      <c r="F52" s="162"/>
      <c r="G52" s="162"/>
      <c r="H52" s="162"/>
      <c r="I52" s="162"/>
      <c r="J52" s="162"/>
      <c r="K52" s="162"/>
      <c r="L52" s="162"/>
      <c r="M52" s="162"/>
      <c r="N52" s="162"/>
      <c r="O52" s="162"/>
      <c r="P52" s="162"/>
      <c r="Q52" s="162"/>
      <c r="R52" s="162"/>
      <c r="S52" s="162"/>
      <c r="T52" s="162"/>
      <c r="U52" s="136"/>
      <c r="V52" s="163"/>
      <c r="W52" s="164"/>
      <c r="X52" s="165"/>
      <c r="Y52" s="4"/>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
    </row>
    <row r="53" spans="2:50" s="73" customFormat="1" ht="12.75" customHeight="1" x14ac:dyDescent="0.25">
      <c r="B53" s="161"/>
      <c r="C53" s="162"/>
      <c r="D53" s="162"/>
      <c r="E53" s="162"/>
      <c r="F53" s="162"/>
      <c r="G53" s="162"/>
      <c r="H53" s="162"/>
      <c r="I53" s="162"/>
      <c r="J53" s="162"/>
      <c r="K53" s="162"/>
      <c r="L53" s="162"/>
      <c r="M53" s="162"/>
      <c r="N53" s="162"/>
      <c r="O53" s="162"/>
      <c r="P53" s="162"/>
      <c r="Q53" s="162"/>
      <c r="R53" s="162"/>
      <c r="S53" s="162"/>
      <c r="T53" s="162"/>
      <c r="U53" s="135"/>
      <c r="V53" s="166"/>
      <c r="W53" s="167"/>
      <c r="X53" s="168"/>
      <c r="Y53" s="4"/>
      <c r="AB53" s="1"/>
      <c r="AC53" s="1"/>
      <c r="AD53" s="1"/>
      <c r="AE53" s="1"/>
      <c r="AF53" s="1"/>
      <c r="AG53" s="1"/>
      <c r="AH53" s="1"/>
      <c r="AI53" s="1"/>
      <c r="AJ53" s="1"/>
      <c r="AK53" s="1"/>
      <c r="AL53" s="1"/>
      <c r="AM53" s="1"/>
      <c r="AN53" s="1"/>
      <c r="AO53" s="1"/>
      <c r="AP53" s="1"/>
      <c r="AQ53" s="1"/>
      <c r="AR53" s="1"/>
      <c r="AS53" s="1"/>
      <c r="AT53" s="1"/>
      <c r="AU53" s="1"/>
      <c r="AV53" s="1"/>
      <c r="AW53" s="1"/>
      <c r="AX53" s="1"/>
    </row>
    <row r="54" spans="2:50" s="73" customFormat="1" ht="6" customHeight="1" x14ac:dyDescent="0.25">
      <c r="B54" s="17"/>
      <c r="C54" s="103"/>
      <c r="D54" s="18"/>
      <c r="E54" s="18"/>
      <c r="F54" s="18"/>
      <c r="G54" s="18"/>
      <c r="H54" s="18"/>
      <c r="I54" s="18"/>
      <c r="J54" s="18"/>
      <c r="K54" s="18"/>
      <c r="L54" s="18"/>
      <c r="M54" s="18"/>
      <c r="N54" s="18"/>
      <c r="O54" s="18"/>
      <c r="P54" s="18"/>
      <c r="Q54" s="18"/>
      <c r="R54" s="18"/>
      <c r="S54" s="18"/>
      <c r="T54" s="18"/>
      <c r="U54" s="18"/>
      <c r="V54" s="18"/>
      <c r="W54" s="18"/>
      <c r="X54" s="18"/>
      <c r="Y54" s="15"/>
      <c r="AB54" s="1"/>
      <c r="AC54" s="1"/>
      <c r="AD54" s="1"/>
      <c r="AE54" s="1"/>
      <c r="AF54" s="1"/>
      <c r="AG54" s="1"/>
      <c r="AH54" s="1"/>
      <c r="AI54" s="1"/>
      <c r="AJ54" s="1"/>
      <c r="AK54" s="1"/>
      <c r="AL54" s="1"/>
      <c r="AM54" s="1"/>
      <c r="AN54" s="1"/>
      <c r="AO54" s="1"/>
      <c r="AP54" s="1"/>
      <c r="AQ54" s="1"/>
      <c r="AR54" s="1"/>
      <c r="AS54" s="1"/>
      <c r="AT54" s="1"/>
      <c r="AU54" s="1"/>
      <c r="AV54" s="1"/>
      <c r="AW54" s="1"/>
      <c r="AX54" s="1"/>
    </row>
    <row r="55" spans="2:50" s="73" customFormat="1" ht="13.5" customHeight="1" x14ac:dyDescent="0.25">
      <c r="B55" s="129"/>
      <c r="C55" s="129"/>
      <c r="D55" s="75"/>
      <c r="E55" s="75"/>
      <c r="F55" s="75"/>
      <c r="G55" s="75"/>
      <c r="H55" s="75"/>
      <c r="I55" s="75"/>
      <c r="J55" s="75"/>
      <c r="K55" s="75"/>
      <c r="L55" s="75"/>
      <c r="M55" s="75"/>
      <c r="N55" s="75"/>
      <c r="O55" s="75"/>
      <c r="P55" s="75"/>
      <c r="Q55" s="75"/>
      <c r="R55" s="75"/>
      <c r="S55" s="75"/>
      <c r="T55" s="75"/>
      <c r="U55" s="75"/>
      <c r="V55" s="75"/>
      <c r="W55" s="75"/>
      <c r="X55" s="75"/>
      <c r="Y55" s="125"/>
      <c r="AB55" s="1"/>
      <c r="AC55" s="1"/>
      <c r="AD55" s="1"/>
      <c r="AE55" s="1"/>
      <c r="AF55" s="1"/>
      <c r="AG55" s="1"/>
      <c r="AH55" s="1"/>
      <c r="AI55" s="1"/>
      <c r="AJ55" s="1"/>
      <c r="AK55" s="1"/>
      <c r="AL55" s="1"/>
      <c r="AM55" s="1"/>
      <c r="AN55" s="1"/>
      <c r="AO55" s="1"/>
      <c r="AP55" s="1"/>
      <c r="AQ55" s="1"/>
      <c r="AR55" s="1"/>
      <c r="AS55" s="1"/>
      <c r="AT55" s="1"/>
      <c r="AU55" s="1"/>
      <c r="AV55" s="1"/>
      <c r="AW55" s="1"/>
      <c r="AX55" s="1"/>
    </row>
    <row r="56" spans="2:50" ht="21.75" customHeight="1" x14ac:dyDescent="0.25">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row>
    <row r="57" spans="2:50" ht="9" customHeight="1" x14ac:dyDescent="0.3">
      <c r="B57" s="10"/>
      <c r="C57" s="10"/>
      <c r="D57" s="10"/>
      <c r="E57" s="10"/>
      <c r="F57" s="10"/>
      <c r="G57" s="10"/>
      <c r="H57" s="10"/>
      <c r="I57" s="10"/>
      <c r="J57" s="10"/>
      <c r="K57" s="10"/>
      <c r="L57" s="10"/>
      <c r="M57" s="10"/>
      <c r="N57" s="10"/>
      <c r="O57" s="10"/>
      <c r="P57" s="10"/>
      <c r="Q57" s="10"/>
      <c r="R57" s="10"/>
      <c r="S57" s="10"/>
      <c r="T57" s="10"/>
      <c r="U57" s="10"/>
      <c r="V57" s="10"/>
      <c r="W57" s="10"/>
      <c r="X57" s="21"/>
      <c r="Y57" s="10"/>
    </row>
    <row r="58" spans="2:50" ht="9.75" customHeight="1" x14ac:dyDescent="0.25">
      <c r="B58" s="300"/>
      <c r="C58" s="300"/>
      <c r="D58" s="254"/>
      <c r="E58" s="254"/>
      <c r="F58" s="254"/>
      <c r="G58" s="254"/>
      <c r="H58" s="254"/>
      <c r="I58" s="254"/>
      <c r="J58" s="254"/>
      <c r="K58" s="254"/>
      <c r="L58" s="254"/>
      <c r="M58" s="254"/>
      <c r="N58" s="254"/>
      <c r="O58" s="254"/>
      <c r="P58" s="254"/>
      <c r="Q58" s="254"/>
      <c r="R58" s="254"/>
      <c r="S58" s="254"/>
      <c r="T58" s="254"/>
      <c r="U58" s="254"/>
      <c r="V58" s="254"/>
      <c r="W58" s="10"/>
      <c r="X58" s="36"/>
      <c r="Y58" s="10"/>
    </row>
    <row r="59" spans="2:50" ht="7.5" customHeight="1" x14ac:dyDescent="0.25"/>
    <row r="62" spans="2:50" ht="9.75" customHeight="1" x14ac:dyDescent="0.25"/>
    <row r="63" spans="2:50" ht="11.45" customHeight="1" x14ac:dyDescent="0.25"/>
    <row r="64" spans="2:50" ht="3.95" customHeight="1" x14ac:dyDescent="0.25"/>
    <row r="65" spans="1:49" ht="23.25" customHeight="1" x14ac:dyDescent="0.25">
      <c r="B65" s="222" t="s">
        <v>74</v>
      </c>
      <c r="C65" s="223"/>
      <c r="D65" s="223"/>
      <c r="E65" s="223"/>
      <c r="F65" s="223"/>
      <c r="G65" s="223"/>
      <c r="H65" s="223"/>
      <c r="I65" s="251" t="s">
        <v>112</v>
      </c>
      <c r="J65" s="251"/>
      <c r="K65" s="251"/>
      <c r="L65" s="251"/>
      <c r="M65" s="251"/>
      <c r="N65" s="251"/>
      <c r="O65" s="251"/>
      <c r="P65" s="251"/>
      <c r="Q65" s="251"/>
      <c r="R65" s="251"/>
      <c r="S65" s="251"/>
      <c r="T65" s="251"/>
      <c r="U65" s="251"/>
      <c r="V65" s="251"/>
      <c r="W65" s="251"/>
      <c r="X65" s="251"/>
      <c r="Y65" s="35"/>
    </row>
    <row r="66" spans="1:49" ht="17.25" customHeight="1" x14ac:dyDescent="0.25">
      <c r="B66" s="209" t="s">
        <v>75</v>
      </c>
      <c r="C66" s="210"/>
      <c r="D66" s="210"/>
      <c r="E66" s="210"/>
      <c r="F66" s="210"/>
      <c r="G66" s="210"/>
      <c r="H66" s="210"/>
      <c r="I66" s="210"/>
      <c r="J66" s="210"/>
      <c r="K66" s="210"/>
      <c r="L66" s="210"/>
      <c r="M66" s="210"/>
      <c r="N66" s="210"/>
      <c r="O66" s="210"/>
      <c r="P66" s="210"/>
      <c r="Q66" s="210"/>
      <c r="R66" s="210"/>
      <c r="S66" s="124"/>
      <c r="T66" s="297"/>
      <c r="U66" s="298"/>
      <c r="V66" s="298"/>
      <c r="W66" s="298"/>
      <c r="X66" s="299"/>
      <c r="Y66" s="4"/>
      <c r="AB66" s="142" t="str">
        <f>IF((Foglio2!Z21+Foglio2!Z22)=0,"Please insert the required information","")</f>
        <v>Please insert the required information</v>
      </c>
      <c r="AC66" s="142"/>
      <c r="AD66" s="142"/>
      <c r="AE66" s="142"/>
      <c r="AF66" s="142"/>
      <c r="AG66" s="142"/>
      <c r="AH66" s="142"/>
      <c r="AI66" s="142"/>
      <c r="AJ66" s="142"/>
      <c r="AK66" s="142"/>
      <c r="AL66" s="142"/>
      <c r="AM66" s="142"/>
      <c r="AN66" s="142"/>
      <c r="AO66" s="142"/>
      <c r="AP66" s="142"/>
      <c r="AQ66" s="142"/>
      <c r="AR66" s="142"/>
      <c r="AS66" s="142"/>
      <c r="AT66" s="142"/>
      <c r="AU66" s="142"/>
      <c r="AV66" s="142"/>
    </row>
    <row r="67" spans="1:49" ht="12.75" customHeight="1" x14ac:dyDescent="0.25">
      <c r="B67" s="224" t="s">
        <v>109</v>
      </c>
      <c r="C67" s="225"/>
      <c r="D67" s="225"/>
      <c r="E67" s="225"/>
      <c r="F67" s="225"/>
      <c r="G67" s="225"/>
      <c r="H67" s="225"/>
      <c r="I67" s="225"/>
      <c r="J67" s="225"/>
      <c r="K67" s="225"/>
      <c r="L67" s="225"/>
      <c r="M67" s="225"/>
      <c r="N67" s="225"/>
      <c r="O67" s="225"/>
      <c r="P67" s="225"/>
      <c r="Q67" s="225"/>
      <c r="R67" s="225"/>
      <c r="S67" s="225"/>
      <c r="T67" s="225"/>
      <c r="U67" s="225"/>
      <c r="V67" s="225"/>
      <c r="W67" s="225"/>
      <c r="X67" s="225"/>
      <c r="Y67" s="4"/>
    </row>
    <row r="68" spans="1:49" ht="3.75" customHeight="1" x14ac:dyDescent="0.25">
      <c r="B68" s="12"/>
      <c r="C68" s="13"/>
      <c r="D68" s="13"/>
      <c r="E68" s="13"/>
      <c r="F68" s="13"/>
      <c r="G68" s="13"/>
      <c r="H68" s="13"/>
      <c r="I68" s="13"/>
      <c r="J68" s="32"/>
      <c r="K68" s="32"/>
      <c r="L68" s="32"/>
      <c r="M68" s="32"/>
      <c r="N68" s="32"/>
      <c r="O68" s="32"/>
      <c r="P68" s="32"/>
      <c r="Q68" s="32"/>
      <c r="R68" s="38"/>
      <c r="S68" s="38"/>
      <c r="T68" s="38"/>
      <c r="U68" s="38"/>
      <c r="V68" s="38"/>
      <c r="W68" s="38"/>
      <c r="X68" s="38"/>
      <c r="Y68" s="4"/>
      <c r="AB68" s="143" t="str">
        <f>IF(OR(Foglio2!Z21+Foglio2!Z22=0,Foglio2!Z21+Foglio2!Z22=2),"",IF(AND(Foglio2!N2=0,Foglio2!A30&lt;7),"Please insert all the required information - Note: Invoicing information should NOT regard an Academic Institution",IF(AND(Foglio2!N2=1,Foglio2!A30&lt;7),"Please insert all the required information - Note: Invoicing information should regard an Academic Institution (e.g., Department of Business Administration and Law, University of Calabria)","")))</f>
        <v/>
      </c>
      <c r="AC68" s="143"/>
      <c r="AD68" s="143"/>
      <c r="AE68" s="143"/>
      <c r="AF68" s="143"/>
      <c r="AG68" s="143"/>
      <c r="AH68" s="143"/>
      <c r="AI68" s="143"/>
      <c r="AJ68" s="143"/>
      <c r="AK68" s="143"/>
      <c r="AL68" s="143"/>
      <c r="AM68" s="143"/>
      <c r="AN68" s="143"/>
      <c r="AO68" s="143"/>
      <c r="AP68" s="143"/>
      <c r="AQ68" s="143"/>
      <c r="AR68" s="143"/>
      <c r="AS68" s="143"/>
      <c r="AT68" s="143"/>
      <c r="AU68" s="143"/>
      <c r="AV68" s="143"/>
      <c r="AW68" s="40"/>
    </row>
    <row r="69" spans="1:49" ht="3.95" customHeight="1" x14ac:dyDescent="0.25">
      <c r="B69" s="9"/>
      <c r="C69" s="10"/>
      <c r="D69" s="10"/>
      <c r="E69" s="10"/>
      <c r="F69" s="10"/>
      <c r="G69" s="10"/>
      <c r="H69" s="10"/>
      <c r="I69" s="10"/>
      <c r="J69" s="10"/>
      <c r="K69" s="10"/>
      <c r="L69" s="10"/>
      <c r="M69" s="10"/>
      <c r="N69" s="10"/>
      <c r="O69" s="10"/>
      <c r="P69" s="10"/>
      <c r="Q69" s="10"/>
      <c r="R69" s="10"/>
      <c r="S69" s="10"/>
      <c r="T69" s="10"/>
      <c r="U69" s="10"/>
      <c r="V69" s="10"/>
      <c r="W69" s="10"/>
      <c r="X69" s="10"/>
      <c r="Y69" s="11"/>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40"/>
    </row>
    <row r="70" spans="1:49" ht="18.75" customHeight="1" x14ac:dyDescent="0.25">
      <c r="A70" s="22"/>
      <c r="B70" s="214" t="s">
        <v>76</v>
      </c>
      <c r="C70" s="215"/>
      <c r="D70" s="215"/>
      <c r="E70" s="215"/>
      <c r="F70" s="215"/>
      <c r="G70" s="215"/>
      <c r="H70" s="216"/>
      <c r="I70" s="217"/>
      <c r="J70" s="217"/>
      <c r="K70" s="217"/>
      <c r="L70" s="217"/>
      <c r="M70" s="217"/>
      <c r="N70" s="217"/>
      <c r="O70" s="217"/>
      <c r="P70" s="217"/>
      <c r="Q70" s="217"/>
      <c r="R70" s="217"/>
      <c r="S70" s="217"/>
      <c r="T70" s="217"/>
      <c r="U70" s="217"/>
      <c r="V70" s="217"/>
      <c r="W70" s="217"/>
      <c r="X70" s="218"/>
      <c r="Y70" s="4"/>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40"/>
    </row>
    <row r="71" spans="1:49" ht="18.75" customHeight="1" x14ac:dyDescent="0.25">
      <c r="A71" s="22"/>
      <c r="B71" s="214"/>
      <c r="C71" s="215"/>
      <c r="D71" s="215"/>
      <c r="E71" s="215"/>
      <c r="F71" s="215"/>
      <c r="G71" s="215"/>
      <c r="H71" s="219"/>
      <c r="I71" s="220"/>
      <c r="J71" s="220"/>
      <c r="K71" s="220"/>
      <c r="L71" s="220"/>
      <c r="M71" s="220"/>
      <c r="N71" s="220"/>
      <c r="O71" s="220"/>
      <c r="P71" s="220"/>
      <c r="Q71" s="220"/>
      <c r="R71" s="220"/>
      <c r="S71" s="220"/>
      <c r="T71" s="220"/>
      <c r="U71" s="220"/>
      <c r="V71" s="220"/>
      <c r="W71" s="220"/>
      <c r="X71" s="221"/>
      <c r="Y71" s="4"/>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40"/>
    </row>
    <row r="72" spans="1:49" ht="5.25" customHeight="1" x14ac:dyDescent="0.25">
      <c r="A72" s="22"/>
      <c r="B72" s="119"/>
      <c r="C72" s="120"/>
      <c r="D72" s="120"/>
      <c r="E72" s="120"/>
      <c r="F72" s="120"/>
      <c r="G72" s="120"/>
      <c r="H72" s="68"/>
      <c r="I72" s="68"/>
      <c r="J72" s="68"/>
      <c r="K72" s="68"/>
      <c r="L72" s="68"/>
      <c r="M72" s="68"/>
      <c r="N72" s="68"/>
      <c r="O72" s="68"/>
      <c r="P72" s="68"/>
      <c r="Q72" s="68"/>
      <c r="R72" s="68"/>
      <c r="S72" s="68"/>
      <c r="T72" s="68"/>
      <c r="U72" s="68"/>
      <c r="V72" s="68"/>
      <c r="W72" s="68"/>
      <c r="X72" s="68"/>
      <c r="Y72" s="4"/>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40"/>
    </row>
    <row r="73" spans="1:49" ht="18.75" customHeight="1" x14ac:dyDescent="0.25">
      <c r="B73" s="294" t="s">
        <v>83</v>
      </c>
      <c r="C73" s="295"/>
      <c r="D73" s="295"/>
      <c r="E73" s="295"/>
      <c r="F73" s="295"/>
      <c r="G73" s="296"/>
      <c r="H73" s="306"/>
      <c r="I73" s="307"/>
      <c r="J73" s="307"/>
      <c r="K73" s="307"/>
      <c r="L73" s="307"/>
      <c r="M73" s="307"/>
      <c r="N73" s="307"/>
      <c r="O73" s="307"/>
      <c r="P73" s="307"/>
      <c r="Q73" s="307"/>
      <c r="R73" s="307"/>
      <c r="S73" s="307"/>
      <c r="T73" s="307"/>
      <c r="U73" s="307"/>
      <c r="V73" s="307"/>
      <c r="W73" s="307"/>
      <c r="X73" s="308"/>
      <c r="Y73" s="4"/>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40"/>
    </row>
    <row r="74" spans="1:49" ht="3.75" customHeight="1" x14ac:dyDescent="0.25">
      <c r="B74" s="66"/>
      <c r="C74" s="67"/>
      <c r="D74" s="67"/>
      <c r="E74" s="67"/>
      <c r="F74" s="67"/>
      <c r="G74" s="67"/>
      <c r="H74" s="13"/>
      <c r="I74" s="13"/>
      <c r="J74" s="13"/>
      <c r="K74" s="13"/>
      <c r="L74" s="13"/>
      <c r="M74" s="13"/>
      <c r="N74" s="13"/>
      <c r="O74" s="13"/>
      <c r="P74" s="13"/>
      <c r="Q74" s="13"/>
      <c r="R74" s="13"/>
      <c r="S74" s="13"/>
      <c r="T74" s="13"/>
      <c r="U74" s="13"/>
      <c r="V74" s="13"/>
      <c r="W74" s="13"/>
      <c r="X74" s="13"/>
      <c r="Y74" s="4"/>
    </row>
    <row r="75" spans="1:49" ht="17.25" x14ac:dyDescent="0.25">
      <c r="B75" s="252" t="s">
        <v>69</v>
      </c>
      <c r="C75" s="253"/>
      <c r="D75" s="254"/>
      <c r="E75" s="254"/>
      <c r="F75" s="254"/>
      <c r="G75" s="254"/>
      <c r="H75" s="291"/>
      <c r="I75" s="292"/>
      <c r="J75" s="292"/>
      <c r="K75" s="292"/>
      <c r="L75" s="292"/>
      <c r="M75" s="292"/>
      <c r="N75" s="292"/>
      <c r="O75" s="292"/>
      <c r="P75" s="292"/>
      <c r="Q75" s="292"/>
      <c r="R75" s="293"/>
      <c r="S75" s="303" t="s">
        <v>77</v>
      </c>
      <c r="T75" s="304"/>
      <c r="U75" s="305"/>
      <c r="V75" s="255"/>
      <c r="W75" s="256"/>
      <c r="X75" s="257"/>
      <c r="Y75" s="4"/>
    </row>
    <row r="76" spans="1:49" ht="3.95" customHeight="1" x14ac:dyDescent="0.25">
      <c r="B76" s="12"/>
      <c r="C76" s="13"/>
      <c r="D76" s="13"/>
      <c r="E76" s="13"/>
      <c r="F76" s="13"/>
      <c r="G76" s="13"/>
      <c r="H76" s="13"/>
      <c r="I76" s="13"/>
      <c r="J76" s="13"/>
      <c r="K76" s="13"/>
      <c r="L76" s="13"/>
      <c r="M76" s="13"/>
      <c r="N76" s="13"/>
      <c r="O76" s="13"/>
      <c r="P76" s="13"/>
      <c r="Q76" s="13"/>
      <c r="R76" s="13"/>
      <c r="S76" s="13"/>
      <c r="T76" s="13"/>
      <c r="U76" s="13"/>
      <c r="V76" s="13"/>
      <c r="W76" s="13"/>
      <c r="X76" s="13"/>
      <c r="Y76" s="4"/>
    </row>
    <row r="77" spans="1:49" ht="18" customHeight="1" x14ac:dyDescent="0.25">
      <c r="B77" s="252" t="s">
        <v>79</v>
      </c>
      <c r="C77" s="253"/>
      <c r="D77" s="254"/>
      <c r="E77" s="254"/>
      <c r="F77" s="254"/>
      <c r="G77" s="13"/>
      <c r="H77" s="291"/>
      <c r="I77" s="292"/>
      <c r="J77" s="292"/>
      <c r="K77" s="292"/>
      <c r="L77" s="292"/>
      <c r="M77" s="292"/>
      <c r="N77" s="292"/>
      <c r="O77" s="292"/>
      <c r="P77" s="292"/>
      <c r="Q77" s="292"/>
      <c r="R77" s="293"/>
      <c r="S77" s="13"/>
      <c r="T77" s="13"/>
      <c r="U77" s="13"/>
      <c r="V77" s="13"/>
      <c r="W77" s="13"/>
      <c r="X77" s="13"/>
      <c r="Y77" s="4"/>
    </row>
    <row r="78" spans="1:49" ht="5.25" customHeight="1" x14ac:dyDescent="0.25">
      <c r="B78" s="12"/>
      <c r="C78" s="13"/>
      <c r="D78" s="13"/>
      <c r="E78" s="13"/>
      <c r="F78" s="13"/>
      <c r="G78" s="13"/>
      <c r="H78" s="13"/>
      <c r="I78" s="13"/>
      <c r="J78" s="13"/>
      <c r="K78" s="13"/>
      <c r="L78" s="13"/>
      <c r="M78" s="13"/>
      <c r="N78" s="13"/>
      <c r="O78" s="13"/>
      <c r="P78" s="13"/>
      <c r="Q78" s="13"/>
      <c r="R78" s="13"/>
      <c r="S78" s="13"/>
      <c r="T78" s="13"/>
      <c r="U78" s="13"/>
      <c r="V78" s="13"/>
      <c r="W78" s="13"/>
      <c r="X78" s="13"/>
      <c r="Y78" s="4"/>
    </row>
    <row r="79" spans="1:49" ht="17.25" x14ac:dyDescent="0.25">
      <c r="B79" s="209" t="s">
        <v>80</v>
      </c>
      <c r="C79" s="210"/>
      <c r="D79" s="210"/>
      <c r="E79" s="210"/>
      <c r="F79" s="210"/>
      <c r="G79" s="210"/>
      <c r="H79" s="210"/>
      <c r="I79" s="210"/>
      <c r="J79" s="210"/>
      <c r="K79" s="210"/>
      <c r="L79" s="210"/>
      <c r="M79" s="255"/>
      <c r="N79" s="256"/>
      <c r="O79" s="256"/>
      <c r="P79" s="256"/>
      <c r="Q79" s="256"/>
      <c r="R79" s="256"/>
      <c r="S79" s="256"/>
      <c r="T79" s="256"/>
      <c r="U79" s="256"/>
      <c r="V79" s="256"/>
      <c r="W79" s="256"/>
      <c r="X79" s="257"/>
      <c r="Y79" s="4"/>
    </row>
    <row r="80" spans="1:49" ht="6" customHeight="1" x14ac:dyDescent="0.25">
      <c r="B80" s="119"/>
      <c r="C80" s="120"/>
      <c r="D80" s="120"/>
      <c r="E80" s="120"/>
      <c r="F80" s="120"/>
      <c r="G80" s="120"/>
      <c r="H80" s="120"/>
      <c r="I80" s="120"/>
      <c r="J80" s="120"/>
      <c r="K80" s="121"/>
      <c r="L80" s="121"/>
      <c r="M80" s="121"/>
      <c r="N80" s="121"/>
      <c r="O80" s="121"/>
      <c r="P80" s="121"/>
      <c r="Q80" s="124"/>
      <c r="R80" s="130"/>
      <c r="S80" s="130"/>
      <c r="T80" s="130"/>
      <c r="U80" s="91"/>
      <c r="V80" s="91"/>
      <c r="W80" s="91"/>
      <c r="X80" s="91"/>
      <c r="Y80" s="4"/>
    </row>
    <row r="81" spans="2:49" ht="17.25" customHeight="1" x14ac:dyDescent="0.25">
      <c r="B81" s="209" t="s">
        <v>78</v>
      </c>
      <c r="C81" s="210"/>
      <c r="D81" s="210"/>
      <c r="E81" s="210"/>
      <c r="F81" s="210"/>
      <c r="G81" s="279"/>
      <c r="H81" s="265"/>
      <c r="I81" s="266"/>
      <c r="J81" s="266"/>
      <c r="K81" s="266"/>
      <c r="L81" s="266"/>
      <c r="M81" s="266"/>
      <c r="N81" s="266"/>
      <c r="O81" s="266"/>
      <c r="P81" s="266"/>
      <c r="Q81" s="266"/>
      <c r="R81" s="266"/>
      <c r="S81" s="266"/>
      <c r="T81" s="266"/>
      <c r="U81" s="266"/>
      <c r="V81" s="266"/>
      <c r="W81" s="266"/>
      <c r="X81" s="267"/>
      <c r="Y81" s="4"/>
    </row>
    <row r="82" spans="2:49" ht="35.25" customHeight="1" x14ac:dyDescent="0.25">
      <c r="B82" s="2"/>
      <c r="C82" s="125"/>
      <c r="D82" s="125"/>
      <c r="E82" s="125"/>
      <c r="F82" s="125"/>
      <c r="G82" s="125"/>
      <c r="H82" s="125"/>
      <c r="I82" s="125"/>
      <c r="J82" s="125"/>
      <c r="K82" s="125"/>
      <c r="L82" s="125"/>
      <c r="M82" s="125"/>
      <c r="N82" s="125"/>
      <c r="O82" s="125"/>
      <c r="P82" s="125"/>
      <c r="Q82" s="125"/>
      <c r="R82" s="125"/>
      <c r="S82" s="125"/>
      <c r="T82" s="125"/>
      <c r="U82" s="125"/>
      <c r="V82" s="125"/>
      <c r="W82" s="125"/>
      <c r="X82" s="125"/>
      <c r="Y82" s="4"/>
    </row>
    <row r="83" spans="2:49" ht="17.25" customHeight="1" x14ac:dyDescent="0.25">
      <c r="B83" s="263" t="s">
        <v>84</v>
      </c>
      <c r="C83" s="264"/>
      <c r="D83" s="264"/>
      <c r="E83" s="264"/>
      <c r="F83" s="264"/>
      <c r="G83" s="264"/>
      <c r="H83" s="264"/>
      <c r="I83" s="264"/>
      <c r="J83" s="264"/>
      <c r="K83" s="264"/>
      <c r="L83" s="264"/>
      <c r="M83" s="264"/>
      <c r="N83" s="264"/>
      <c r="O83" s="264"/>
      <c r="P83" s="264"/>
      <c r="Q83" s="264"/>
      <c r="R83" s="264"/>
      <c r="S83" s="264"/>
      <c r="T83" s="264"/>
      <c r="U83" s="264"/>
      <c r="V83" s="264"/>
      <c r="W83" s="264"/>
      <c r="X83" s="264"/>
      <c r="Y83" s="4"/>
      <c r="AB83" s="126"/>
      <c r="AC83" s="40"/>
      <c r="AD83" s="40"/>
      <c r="AE83" s="40"/>
      <c r="AF83" s="40"/>
      <c r="AG83" s="40"/>
      <c r="AH83" s="40"/>
      <c r="AI83" s="40"/>
      <c r="AJ83" s="40"/>
      <c r="AK83" s="40"/>
      <c r="AL83" s="40"/>
      <c r="AM83" s="40"/>
      <c r="AN83" s="40"/>
      <c r="AO83" s="40"/>
      <c r="AP83" s="40"/>
      <c r="AQ83" s="40"/>
      <c r="AR83" s="40"/>
      <c r="AS83" s="40"/>
      <c r="AT83" s="40"/>
      <c r="AU83" s="40"/>
      <c r="AV83" s="40"/>
      <c r="AW83" s="40"/>
    </row>
    <row r="84" spans="2:49" ht="11.1" customHeight="1" x14ac:dyDescent="0.25">
      <c r="B84" s="224" t="s">
        <v>98</v>
      </c>
      <c r="C84" s="225"/>
      <c r="D84" s="225"/>
      <c r="E84" s="225"/>
      <c r="F84" s="225"/>
      <c r="G84" s="225"/>
      <c r="H84" s="225"/>
      <c r="I84" s="225"/>
      <c r="J84" s="225"/>
      <c r="K84" s="225"/>
      <c r="L84" s="225"/>
      <c r="M84" s="225"/>
      <c r="N84" s="225"/>
      <c r="O84" s="225"/>
      <c r="P84" s="225"/>
      <c r="Q84" s="225"/>
      <c r="R84" s="225"/>
      <c r="S84" s="10"/>
      <c r="T84" s="10"/>
      <c r="U84" s="10"/>
      <c r="V84" s="10"/>
      <c r="W84" s="10"/>
      <c r="X84" s="10"/>
      <c r="Y84" s="4"/>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row>
    <row r="85" spans="2:49" ht="3" customHeight="1" x14ac:dyDescent="0.25">
      <c r="B85" s="98"/>
      <c r="C85" s="99"/>
      <c r="D85" s="99"/>
      <c r="E85" s="99"/>
      <c r="F85" s="99"/>
      <c r="G85" s="99"/>
      <c r="H85" s="99"/>
      <c r="I85" s="99"/>
      <c r="J85" s="99"/>
      <c r="K85" s="99"/>
      <c r="L85" s="99"/>
      <c r="M85" s="99"/>
      <c r="N85" s="99"/>
      <c r="O85" s="99"/>
      <c r="P85" s="99"/>
      <c r="Q85" s="99"/>
      <c r="R85" s="27"/>
      <c r="S85" s="10"/>
      <c r="T85" s="10"/>
      <c r="U85" s="10"/>
      <c r="V85" s="10"/>
      <c r="W85" s="10"/>
      <c r="X85" s="10"/>
      <c r="Y85" s="4"/>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row>
    <row r="86" spans="2:49" ht="17.25" customHeight="1" x14ac:dyDescent="0.25">
      <c r="B86" s="9"/>
      <c r="C86" s="188" t="s">
        <v>99</v>
      </c>
      <c r="D86" s="188"/>
      <c r="E86" s="188"/>
      <c r="F86" s="188"/>
      <c r="G86" s="188"/>
      <c r="H86" s="188"/>
      <c r="I86" s="188"/>
      <c r="J86" s="188"/>
      <c r="K86" s="188"/>
      <c r="L86" s="188"/>
      <c r="M86" s="188"/>
      <c r="N86" s="188"/>
      <c r="O86" s="188"/>
      <c r="P86" s="188"/>
      <c r="Q86" s="188"/>
      <c r="R86" s="188"/>
      <c r="S86" s="188"/>
      <c r="T86" s="188"/>
      <c r="U86" s="188"/>
      <c r="V86" s="188"/>
      <c r="W86" s="188"/>
      <c r="X86" s="188"/>
      <c r="Y86" s="4"/>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row>
    <row r="87" spans="2:49" ht="17.25" customHeight="1" x14ac:dyDescent="0.25">
      <c r="B87" s="25"/>
      <c r="C87" s="288"/>
      <c r="D87" s="289"/>
      <c r="E87" s="289"/>
      <c r="F87" s="289"/>
      <c r="G87" s="289"/>
      <c r="H87" s="289"/>
      <c r="I87" s="289"/>
      <c r="J87" s="289"/>
      <c r="K87" s="289"/>
      <c r="L87" s="289"/>
      <c r="M87" s="289"/>
      <c r="N87" s="289"/>
      <c r="O87" s="289"/>
      <c r="P87" s="289"/>
      <c r="Q87" s="289"/>
      <c r="R87" s="289"/>
      <c r="S87" s="289"/>
      <c r="T87" s="289"/>
      <c r="U87" s="289"/>
      <c r="V87" s="289"/>
      <c r="W87" s="289"/>
      <c r="X87" s="290"/>
      <c r="Y87" s="4"/>
      <c r="AB87" s="287" t="str">
        <f>IF(AND(Foglio2!N6=0,Foglio2!N2=1,(SUM(Foglio2!N14:N16))&lt;3),"Please insert all the required data on the Legal Representative of the Academic Institution",IF(AND(Foglio2!N2=0,(OR(Foglio1!C87&lt;&gt;"",Foglio1!F89&lt;&gt;"",Foglio1!U89&lt;&gt;""))),"Data concerning the Legal Representative of the Academic Institution are required only in case of invoice issued to an Academic Institution; Please correct to continue",""))</f>
        <v/>
      </c>
      <c r="AC87" s="287"/>
      <c r="AD87" s="287"/>
      <c r="AE87" s="287"/>
      <c r="AF87" s="287"/>
      <c r="AG87" s="287"/>
      <c r="AH87" s="287"/>
      <c r="AI87" s="287"/>
      <c r="AJ87" s="287"/>
      <c r="AK87" s="287"/>
      <c r="AL87" s="287"/>
      <c r="AM87" s="287"/>
      <c r="AN87" s="287"/>
      <c r="AO87" s="287"/>
      <c r="AP87" s="287"/>
      <c r="AQ87" s="287"/>
      <c r="AR87" s="287"/>
      <c r="AS87" s="287"/>
      <c r="AT87" s="287"/>
      <c r="AU87" s="287"/>
      <c r="AV87" s="287"/>
      <c r="AW87" s="128"/>
    </row>
    <row r="88" spans="2:49" ht="5.25" customHeight="1" x14ac:dyDescent="0.25">
      <c r="B88" s="101"/>
      <c r="C88" s="34"/>
      <c r="D88" s="34"/>
      <c r="E88" s="34"/>
      <c r="F88" s="34"/>
      <c r="G88" s="34"/>
      <c r="H88" s="34"/>
      <c r="I88" s="34"/>
      <c r="J88" s="34"/>
      <c r="K88" s="34"/>
      <c r="L88" s="34"/>
      <c r="M88" s="34"/>
      <c r="N88" s="34"/>
      <c r="O88" s="34"/>
      <c r="P88" s="34"/>
      <c r="Q88" s="34"/>
      <c r="R88" s="34"/>
      <c r="S88" s="34"/>
      <c r="T88" s="34"/>
      <c r="U88" s="34"/>
      <c r="V88" s="34"/>
      <c r="W88" s="34"/>
      <c r="X88" s="34"/>
      <c r="Y88" s="4"/>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128"/>
    </row>
    <row r="89" spans="2:49" ht="23.25" customHeight="1" x14ac:dyDescent="0.25">
      <c r="B89" s="26"/>
      <c r="C89" s="239" t="s">
        <v>82</v>
      </c>
      <c r="D89" s="239"/>
      <c r="E89" s="239"/>
      <c r="F89" s="331"/>
      <c r="G89" s="332"/>
      <c r="H89" s="332"/>
      <c r="I89" s="332"/>
      <c r="J89" s="332"/>
      <c r="K89" s="332"/>
      <c r="L89" s="332"/>
      <c r="M89" s="332"/>
      <c r="N89" s="332"/>
      <c r="O89" s="332"/>
      <c r="P89" s="333"/>
      <c r="Q89" s="261" t="s">
        <v>85</v>
      </c>
      <c r="R89" s="262"/>
      <c r="S89" s="262"/>
      <c r="T89" s="262"/>
      <c r="U89" s="268"/>
      <c r="V89" s="269"/>
      <c r="W89" s="269"/>
      <c r="X89" s="270"/>
      <c r="Y89" s="4"/>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128"/>
    </row>
    <row r="90" spans="2:49" ht="21" customHeight="1" x14ac:dyDescent="0.25">
      <c r="B90" s="26"/>
      <c r="C90" s="239"/>
      <c r="D90" s="239"/>
      <c r="E90" s="239"/>
      <c r="F90" s="334"/>
      <c r="G90" s="335"/>
      <c r="H90" s="335"/>
      <c r="I90" s="335"/>
      <c r="J90" s="335"/>
      <c r="K90" s="335"/>
      <c r="L90" s="335"/>
      <c r="M90" s="335"/>
      <c r="N90" s="335"/>
      <c r="O90" s="335"/>
      <c r="P90" s="336"/>
      <c r="Q90" s="261"/>
      <c r="R90" s="262"/>
      <c r="S90" s="262"/>
      <c r="T90" s="262"/>
      <c r="U90" s="92"/>
      <c r="V90" s="92"/>
      <c r="W90" s="92"/>
      <c r="X90" s="92"/>
      <c r="Y90" s="4"/>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row>
    <row r="91" spans="2:49" ht="5.25" customHeight="1" x14ac:dyDescent="0.25">
      <c r="B91" s="28"/>
      <c r="C91" s="29"/>
      <c r="D91" s="19"/>
      <c r="E91" s="19"/>
      <c r="F91" s="19"/>
      <c r="G91" s="19"/>
      <c r="H91" s="19"/>
      <c r="I91" s="19"/>
      <c r="J91" s="19"/>
      <c r="K91" s="30"/>
      <c r="L91" s="39"/>
      <c r="M91" s="18"/>
      <c r="N91" s="18"/>
      <c r="O91" s="18"/>
      <c r="P91" s="30"/>
      <c r="Q91" s="39"/>
      <c r="R91" s="19"/>
      <c r="S91" s="19"/>
      <c r="T91" s="19"/>
      <c r="U91" s="19"/>
      <c r="V91" s="19"/>
      <c r="W91" s="19"/>
      <c r="X91" s="19"/>
      <c r="Y91" s="15"/>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row>
    <row r="92" spans="2:49" ht="18.75" customHeight="1" x14ac:dyDescent="0.25">
      <c r="AB92" s="31"/>
      <c r="AC92" s="31"/>
      <c r="AD92" s="31"/>
      <c r="AE92" s="31"/>
      <c r="AF92" s="31"/>
      <c r="AG92" s="31"/>
      <c r="AH92" s="31"/>
      <c r="AI92" s="31"/>
      <c r="AJ92" s="31"/>
      <c r="AK92" s="31"/>
      <c r="AL92" s="31"/>
      <c r="AM92" s="31"/>
      <c r="AN92" s="31"/>
      <c r="AO92" s="31"/>
      <c r="AP92" s="31"/>
      <c r="AQ92" s="31"/>
      <c r="AR92" s="31"/>
      <c r="AS92" s="31"/>
      <c r="AT92" s="31"/>
      <c r="AU92" s="31"/>
      <c r="AV92" s="31"/>
      <c r="AW92" s="31"/>
    </row>
    <row r="93" spans="2:49" ht="15" customHeight="1" x14ac:dyDescent="0.25">
      <c r="B93" s="236" t="s">
        <v>86</v>
      </c>
      <c r="C93" s="237"/>
      <c r="D93" s="237"/>
      <c r="E93" s="237"/>
      <c r="F93" s="237"/>
      <c r="G93" s="237"/>
      <c r="H93" s="237"/>
      <c r="I93" s="78"/>
      <c r="J93" s="230"/>
      <c r="K93" s="230"/>
      <c r="L93" s="230"/>
      <c r="M93" s="230"/>
      <c r="N93" s="230"/>
      <c r="O93" s="230"/>
      <c r="P93" s="230"/>
      <c r="Q93" s="230"/>
      <c r="R93" s="230"/>
      <c r="S93" s="231"/>
      <c r="T93" s="76"/>
      <c r="U93" s="78"/>
      <c r="V93" s="78"/>
      <c r="W93" s="79"/>
      <c r="X93" s="76"/>
      <c r="Y93" s="1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1"/>
    </row>
    <row r="94" spans="2:49" ht="20.25" customHeight="1" x14ac:dyDescent="0.25">
      <c r="B94" s="232" t="s">
        <v>103</v>
      </c>
      <c r="C94" s="233"/>
      <c r="D94" s="233"/>
      <c r="E94" s="233"/>
      <c r="F94" s="233"/>
      <c r="G94" s="233"/>
      <c r="H94" s="233"/>
      <c r="I94" s="233"/>
      <c r="J94" s="233"/>
      <c r="K94" s="233"/>
      <c r="L94" s="233"/>
      <c r="M94" s="233"/>
      <c r="N94" s="233"/>
      <c r="O94" s="233"/>
      <c r="P94" s="233"/>
      <c r="Q94" s="233"/>
      <c r="R94" s="233"/>
      <c r="S94" s="233"/>
      <c r="T94" s="233"/>
      <c r="U94" s="233"/>
      <c r="V94" s="233"/>
      <c r="W94" s="233"/>
      <c r="X94" s="233"/>
      <c r="Y94" s="11"/>
      <c r="AB94" s="31"/>
      <c r="AC94" s="31"/>
      <c r="AD94" s="31"/>
      <c r="AE94" s="31"/>
      <c r="AF94" s="31"/>
      <c r="AG94" s="31"/>
      <c r="AH94" s="31"/>
      <c r="AI94" s="31"/>
      <c r="AJ94" s="31"/>
      <c r="AK94" s="31"/>
      <c r="AL94" s="31"/>
      <c r="AM94" s="31"/>
      <c r="AN94" s="31"/>
      <c r="AO94" s="31"/>
      <c r="AP94" s="31"/>
      <c r="AQ94" s="31"/>
      <c r="AR94" s="31"/>
      <c r="AS94" s="31"/>
      <c r="AT94" s="31"/>
      <c r="AU94" s="31"/>
      <c r="AV94" s="31"/>
      <c r="AW94" s="31"/>
    </row>
    <row r="95" spans="2:49" ht="6.6" customHeight="1" x14ac:dyDescent="0.25">
      <c r="B95" s="232"/>
      <c r="C95" s="233"/>
      <c r="D95" s="233"/>
      <c r="E95" s="233"/>
      <c r="F95" s="233"/>
      <c r="G95" s="233"/>
      <c r="H95" s="233"/>
      <c r="I95" s="233"/>
      <c r="J95" s="233"/>
      <c r="K95" s="233"/>
      <c r="L95" s="233"/>
      <c r="M95" s="233"/>
      <c r="N95" s="233"/>
      <c r="O95" s="233"/>
      <c r="P95" s="233"/>
      <c r="Q95" s="233"/>
      <c r="R95" s="233"/>
      <c r="S95" s="233"/>
      <c r="T95" s="233"/>
      <c r="U95" s="233"/>
      <c r="V95" s="233"/>
      <c r="W95" s="233"/>
      <c r="X95" s="233"/>
      <c r="Y95" s="11"/>
      <c r="AB95" s="31"/>
      <c r="AC95" s="31"/>
      <c r="AD95" s="31"/>
      <c r="AE95" s="31"/>
      <c r="AF95" s="31"/>
      <c r="AG95" s="31"/>
      <c r="AH95" s="31"/>
      <c r="AI95" s="31"/>
      <c r="AJ95" s="31"/>
      <c r="AK95" s="31"/>
      <c r="AL95" s="31"/>
      <c r="AM95" s="31"/>
      <c r="AN95" s="31"/>
      <c r="AO95" s="31"/>
      <c r="AP95" s="31"/>
      <c r="AQ95" s="31"/>
      <c r="AR95" s="31"/>
      <c r="AS95" s="31"/>
      <c r="AT95" s="31"/>
      <c r="AU95" s="31"/>
      <c r="AV95" s="31"/>
      <c r="AW95" s="31"/>
    </row>
    <row r="96" spans="2:49" ht="15.75" customHeight="1" x14ac:dyDescent="0.25">
      <c r="B96" s="232" t="s">
        <v>122</v>
      </c>
      <c r="C96" s="233"/>
      <c r="D96" s="233"/>
      <c r="E96" s="233"/>
      <c r="F96" s="233"/>
      <c r="G96" s="233"/>
      <c r="H96" s="233"/>
      <c r="I96" s="233"/>
      <c r="J96" s="233"/>
      <c r="K96" s="233"/>
      <c r="L96" s="233"/>
      <c r="M96" s="233"/>
      <c r="N96" s="233"/>
      <c r="O96" s="233"/>
      <c r="P96" s="233"/>
      <c r="Q96" s="233"/>
      <c r="R96" s="233"/>
      <c r="S96" s="233"/>
      <c r="T96" s="233"/>
      <c r="U96" s="233"/>
      <c r="V96" s="233"/>
      <c r="W96" s="233"/>
      <c r="X96" s="233"/>
      <c r="Y96" s="11"/>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row>
    <row r="97" spans="2:50" ht="17.25" customHeight="1" x14ac:dyDescent="0.25">
      <c r="B97" s="232"/>
      <c r="C97" s="233"/>
      <c r="D97" s="233"/>
      <c r="E97" s="233"/>
      <c r="F97" s="233"/>
      <c r="G97" s="233"/>
      <c r="H97" s="233"/>
      <c r="I97" s="233"/>
      <c r="J97" s="233"/>
      <c r="K97" s="233"/>
      <c r="L97" s="233"/>
      <c r="M97" s="233"/>
      <c r="N97" s="233"/>
      <c r="O97" s="233"/>
      <c r="P97" s="233"/>
      <c r="Q97" s="233"/>
      <c r="R97" s="233"/>
      <c r="S97" s="233"/>
      <c r="T97" s="233"/>
      <c r="U97" s="233"/>
      <c r="V97" s="233"/>
      <c r="W97" s="233"/>
      <c r="X97" s="233"/>
      <c r="Y97" s="11"/>
      <c r="AB97" s="31"/>
      <c r="AC97" s="31"/>
      <c r="AD97" s="31"/>
      <c r="AE97" s="31"/>
      <c r="AF97" s="31"/>
      <c r="AG97" s="31"/>
      <c r="AH97" s="31"/>
      <c r="AI97" s="31"/>
      <c r="AJ97" s="31"/>
      <c r="AK97" s="31"/>
      <c r="AL97" s="31"/>
      <c r="AM97" s="31"/>
      <c r="AN97" s="31"/>
      <c r="AO97" s="31"/>
      <c r="AP97" s="31"/>
      <c r="AQ97" s="31"/>
      <c r="AR97" s="31"/>
      <c r="AS97" s="31"/>
      <c r="AT97" s="31"/>
      <c r="AU97" s="31"/>
      <c r="AV97" s="31"/>
      <c r="AW97" s="31"/>
    </row>
    <row r="98" spans="2:50" ht="15" customHeight="1" x14ac:dyDescent="0.25">
      <c r="B98" s="232"/>
      <c r="C98" s="233"/>
      <c r="D98" s="233"/>
      <c r="E98" s="233"/>
      <c r="F98" s="233"/>
      <c r="G98" s="233"/>
      <c r="H98" s="233"/>
      <c r="I98" s="233"/>
      <c r="J98" s="233"/>
      <c r="K98" s="233"/>
      <c r="L98" s="233"/>
      <c r="M98" s="233"/>
      <c r="N98" s="233"/>
      <c r="O98" s="233"/>
      <c r="P98" s="233"/>
      <c r="Q98" s="233"/>
      <c r="R98" s="233"/>
      <c r="S98" s="233"/>
      <c r="T98" s="233"/>
      <c r="U98" s="233"/>
      <c r="V98" s="233"/>
      <c r="W98" s="233"/>
      <c r="X98" s="233"/>
      <c r="Y98" s="11"/>
    </row>
    <row r="99" spans="2:50" ht="3.95" customHeight="1" x14ac:dyDescent="0.25">
      <c r="B99" s="77"/>
      <c r="C99" s="80"/>
      <c r="D99" s="80"/>
      <c r="E99" s="80"/>
      <c r="F99" s="80"/>
      <c r="G99" s="80"/>
      <c r="H99" s="80"/>
      <c r="I99" s="80"/>
      <c r="J99" s="80"/>
      <c r="K99" s="80"/>
      <c r="L99" s="80"/>
      <c r="M99" s="80"/>
      <c r="N99" s="80"/>
      <c r="O99" s="80"/>
      <c r="P99" s="80"/>
      <c r="Q99" s="80"/>
      <c r="R99" s="80"/>
      <c r="S99" s="80"/>
      <c r="T99" s="80"/>
      <c r="U99" s="80"/>
      <c r="V99" s="80"/>
      <c r="W99" s="80"/>
      <c r="X99" s="80"/>
      <c r="Y99" s="20"/>
    </row>
    <row r="100" spans="2:50" ht="17.25" customHeight="1" x14ac:dyDescent="0.25">
      <c r="B100" s="10"/>
      <c r="C100" s="74"/>
      <c r="D100" s="74"/>
      <c r="E100" s="74"/>
      <c r="F100" s="74"/>
      <c r="G100" s="74"/>
      <c r="H100" s="74"/>
      <c r="I100" s="74"/>
      <c r="J100" s="74"/>
      <c r="K100" s="74"/>
      <c r="L100" s="74"/>
      <c r="M100" s="74"/>
      <c r="N100" s="74"/>
      <c r="O100" s="74"/>
      <c r="P100" s="74"/>
      <c r="Q100" s="74"/>
      <c r="R100" s="74"/>
      <c r="S100" s="74"/>
      <c r="T100" s="74"/>
      <c r="U100" s="74"/>
      <c r="V100" s="74"/>
      <c r="W100" s="74"/>
      <c r="X100" s="74"/>
      <c r="Y100" s="10"/>
    </row>
    <row r="101" spans="2:50" s="73" customFormat="1" ht="17.25" customHeight="1" x14ac:dyDescent="0.25">
      <c r="B101" s="321" t="s">
        <v>88</v>
      </c>
      <c r="C101" s="322"/>
      <c r="D101" s="322"/>
      <c r="E101" s="322"/>
      <c r="F101" s="322"/>
      <c r="G101" s="322"/>
      <c r="H101" s="322"/>
      <c r="I101" s="238" t="s">
        <v>130</v>
      </c>
      <c r="J101" s="238"/>
      <c r="K101" s="238"/>
      <c r="L101" s="238"/>
      <c r="M101" s="238"/>
      <c r="N101" s="238"/>
      <c r="O101" s="238"/>
      <c r="P101" s="238"/>
      <c r="Q101" s="238"/>
      <c r="R101" s="238"/>
      <c r="S101" s="238"/>
      <c r="T101" s="238"/>
      <c r="U101" s="238"/>
      <c r="V101" s="238"/>
      <c r="W101" s="238"/>
      <c r="X101" s="238"/>
      <c r="Y101" s="16"/>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2:50" ht="13.5" customHeight="1" x14ac:dyDescent="0.25">
      <c r="B102" s="88"/>
      <c r="C102" s="89"/>
      <c r="D102" s="89"/>
      <c r="E102" s="89"/>
      <c r="F102" s="89"/>
      <c r="G102" s="89"/>
      <c r="H102" s="89"/>
      <c r="I102" s="239"/>
      <c r="J102" s="239"/>
      <c r="K102" s="239"/>
      <c r="L102" s="239"/>
      <c r="M102" s="239"/>
      <c r="N102" s="239"/>
      <c r="O102" s="239"/>
      <c r="P102" s="239"/>
      <c r="Q102" s="239"/>
      <c r="R102" s="239"/>
      <c r="S102" s="239"/>
      <c r="T102" s="239"/>
      <c r="U102" s="239"/>
      <c r="V102" s="239"/>
      <c r="W102" s="239"/>
      <c r="X102" s="239"/>
      <c r="Y102" s="11"/>
    </row>
    <row r="103" spans="2:50" ht="15.75" x14ac:dyDescent="0.25">
      <c r="B103" s="187"/>
      <c r="C103" s="188"/>
      <c r="D103" s="188"/>
      <c r="E103" s="188"/>
      <c r="F103" s="188"/>
      <c r="G103" s="188"/>
      <c r="H103" s="188"/>
      <c r="I103" s="188"/>
      <c r="J103" s="188"/>
      <c r="K103" s="188"/>
      <c r="L103" s="188"/>
      <c r="M103" s="188"/>
      <c r="N103" s="188"/>
      <c r="O103" s="185" t="s">
        <v>87</v>
      </c>
      <c r="P103" s="186"/>
      <c r="Q103" s="186"/>
      <c r="R103" s="186"/>
      <c r="S103" s="186"/>
      <c r="T103" s="183">
        <f>Foglio2!S12</f>
        <v>800</v>
      </c>
      <c r="U103" s="183"/>
      <c r="V103" s="183"/>
      <c r="W103" s="184"/>
      <c r="X103" s="80"/>
      <c r="Y103" s="20"/>
    </row>
    <row r="104" spans="2:50" ht="12.75" customHeight="1" x14ac:dyDescent="0.25">
      <c r="B104" s="189" t="s">
        <v>96</v>
      </c>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row>
    <row r="105" spans="2:50" ht="24" customHeight="1" x14ac:dyDescent="0.25">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row>
    <row r="106" spans="2:50" ht="15.75" customHeight="1" x14ac:dyDescent="0.25">
      <c r="B106" s="234" t="s">
        <v>116</v>
      </c>
      <c r="C106" s="234"/>
      <c r="D106" s="234"/>
      <c r="E106" s="234"/>
      <c r="F106" s="234"/>
      <c r="G106" s="234"/>
      <c r="H106" s="235"/>
      <c r="I106" s="337"/>
      <c r="J106" s="338"/>
      <c r="K106" s="338"/>
      <c r="L106" s="338"/>
      <c r="M106" s="338"/>
      <c r="N106" s="338"/>
      <c r="O106" s="338"/>
      <c r="P106" s="338"/>
      <c r="Q106" s="338"/>
      <c r="R106" s="338"/>
      <c r="S106" s="338"/>
      <c r="T106" s="338"/>
      <c r="U106" s="338"/>
      <c r="V106" s="338"/>
      <c r="W106" s="338"/>
      <c r="X106" s="338"/>
      <c r="Y106" s="339"/>
    </row>
    <row r="107" spans="2:50" ht="14.25" customHeight="1" x14ac:dyDescent="0.25">
      <c r="B107" s="234"/>
      <c r="C107" s="234"/>
      <c r="D107" s="234"/>
      <c r="E107" s="234"/>
      <c r="F107" s="234"/>
      <c r="G107" s="234"/>
      <c r="H107" s="235"/>
      <c r="I107" s="340"/>
      <c r="J107" s="341"/>
      <c r="K107" s="341"/>
      <c r="L107" s="341"/>
      <c r="M107" s="341"/>
      <c r="N107" s="341"/>
      <c r="O107" s="341"/>
      <c r="P107" s="341"/>
      <c r="Q107" s="341"/>
      <c r="R107" s="341"/>
      <c r="S107" s="341"/>
      <c r="T107" s="341"/>
      <c r="U107" s="341"/>
      <c r="V107" s="341"/>
      <c r="W107" s="341"/>
      <c r="X107" s="341"/>
      <c r="Y107" s="342"/>
    </row>
    <row r="108" spans="2:50" ht="26.25" customHeight="1" x14ac:dyDescent="0.25">
      <c r="B108" s="234"/>
      <c r="C108" s="234"/>
      <c r="D108" s="234"/>
      <c r="E108" s="234"/>
      <c r="F108" s="234"/>
      <c r="G108" s="234"/>
      <c r="H108" s="235"/>
      <c r="I108" s="343"/>
      <c r="J108" s="344"/>
      <c r="K108" s="344"/>
      <c r="L108" s="344"/>
      <c r="M108" s="344"/>
      <c r="N108" s="344"/>
      <c r="O108" s="344"/>
      <c r="P108" s="344"/>
      <c r="Q108" s="344"/>
      <c r="R108" s="344"/>
      <c r="S108" s="344"/>
      <c r="T108" s="344"/>
      <c r="U108" s="344"/>
      <c r="V108" s="344"/>
      <c r="W108" s="344"/>
      <c r="X108" s="344"/>
      <c r="Y108" s="345"/>
    </row>
    <row r="109" spans="2:50" ht="20.25" customHeight="1" x14ac:dyDescent="0.25">
      <c r="B109" s="127"/>
      <c r="J109" s="71"/>
      <c r="K109" s="93"/>
      <c r="L109" s="93"/>
      <c r="M109" s="93"/>
      <c r="N109" s="93"/>
      <c r="O109" s="93"/>
      <c r="P109" s="93"/>
      <c r="Q109" s="93"/>
      <c r="R109" s="93"/>
      <c r="Y109" s="104"/>
    </row>
    <row r="110" spans="2:50" ht="8.25" customHeight="1" x14ac:dyDescent="0.25">
      <c r="B110" s="127"/>
      <c r="J110" s="71"/>
      <c r="K110" s="93"/>
      <c r="L110" s="93"/>
      <c r="M110" s="93"/>
      <c r="N110" s="93"/>
      <c r="O110" s="93"/>
      <c r="P110" s="93"/>
      <c r="Q110" s="93"/>
      <c r="R110" s="93"/>
      <c r="Y110" s="104"/>
    </row>
    <row r="111" spans="2:50" ht="16.5" customHeight="1" x14ac:dyDescent="0.25">
      <c r="B111" s="73"/>
      <c r="I111" s="312" t="str">
        <f>IF(Foglio2!N2=1,"Agreement (''Convenzione'') 
2023 Schools on Research Methods for Social Sciences","Form to request services from a private subject - 2023 Schools on Research Methods for Social Sciences")</f>
        <v>Form to request services from a private subject - 2023 Schools on Research Methods for Social Sciences</v>
      </c>
      <c r="J111" s="312"/>
      <c r="K111" s="312"/>
      <c r="L111" s="312"/>
      <c r="M111" s="312"/>
      <c r="N111" s="312"/>
      <c r="O111" s="312"/>
      <c r="P111" s="312"/>
      <c r="Q111" s="312"/>
      <c r="R111" s="312"/>
      <c r="S111" s="312"/>
      <c r="Y111" s="104"/>
    </row>
    <row r="112" spans="2:50" ht="12" customHeight="1" x14ac:dyDescent="0.25">
      <c r="B112" s="10"/>
      <c r="I112" s="312"/>
      <c r="J112" s="312"/>
      <c r="K112" s="312"/>
      <c r="L112" s="312"/>
      <c r="M112" s="312"/>
      <c r="N112" s="312"/>
      <c r="O112" s="312"/>
      <c r="P112" s="312"/>
      <c r="Q112" s="312"/>
      <c r="R112" s="312"/>
      <c r="S112" s="312"/>
      <c r="Y112" s="125"/>
      <c r="Z112" s="10"/>
    </row>
    <row r="113" spans="1:26" ht="3.75" customHeight="1" x14ac:dyDescent="0.25">
      <c r="B113" s="10"/>
      <c r="I113" s="312"/>
      <c r="J113" s="312"/>
      <c r="K113" s="312"/>
      <c r="L113" s="312"/>
      <c r="M113" s="312"/>
      <c r="N113" s="312"/>
      <c r="O113" s="312"/>
      <c r="P113" s="312"/>
      <c r="Q113" s="312"/>
      <c r="R113" s="312"/>
      <c r="S113" s="312"/>
      <c r="Y113" s="125"/>
      <c r="Z113" s="10"/>
    </row>
    <row r="114" spans="1:26" ht="6.75" customHeight="1" x14ac:dyDescent="0.25">
      <c r="I114" s="312"/>
      <c r="J114" s="312"/>
      <c r="K114" s="312"/>
      <c r="L114" s="312"/>
      <c r="M114" s="312"/>
      <c r="N114" s="312"/>
      <c r="O114" s="312"/>
      <c r="P114" s="312"/>
      <c r="Q114" s="312"/>
      <c r="R114" s="312"/>
      <c r="S114" s="312"/>
    </row>
    <row r="115" spans="1:26" ht="37.5" customHeight="1" x14ac:dyDescent="0.25">
      <c r="I115" s="312"/>
      <c r="J115" s="312"/>
      <c r="K115" s="312"/>
      <c r="L115" s="312"/>
      <c r="M115" s="312"/>
      <c r="N115" s="312"/>
      <c r="O115" s="312"/>
      <c r="P115" s="312"/>
      <c r="Q115" s="312"/>
      <c r="R115" s="312"/>
      <c r="S115" s="312"/>
    </row>
    <row r="116" spans="1:26" ht="12" customHeight="1" x14ac:dyDescent="0.25">
      <c r="B116" s="229" t="str">
        <f>IF(Foglio2!N2=1,"Agreement 1/2","Form 1/2")</f>
        <v>Form 1/2</v>
      </c>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row>
    <row r="117" spans="1:26" ht="2.25" customHeight="1" x14ac:dyDescent="0.25">
      <c r="C117" s="41"/>
      <c r="D117" s="41"/>
      <c r="E117" s="41"/>
      <c r="F117" s="41"/>
      <c r="G117" s="41"/>
      <c r="H117" s="41"/>
      <c r="I117" s="41"/>
      <c r="J117" s="41"/>
      <c r="K117" s="41"/>
      <c r="L117" s="41"/>
      <c r="M117" s="41"/>
      <c r="N117" s="41"/>
      <c r="O117" s="41"/>
      <c r="P117" s="41"/>
      <c r="Q117" s="41"/>
      <c r="R117" s="41"/>
      <c r="S117" s="41"/>
      <c r="T117" s="41"/>
      <c r="U117" s="41"/>
      <c r="V117" s="41"/>
      <c r="W117" s="41"/>
      <c r="X117" s="41"/>
    </row>
    <row r="118" spans="1:26" ht="5.25" customHeight="1" x14ac:dyDescent="0.25">
      <c r="B118" s="6"/>
      <c r="C118" s="43"/>
      <c r="D118" s="43"/>
      <c r="E118" s="43"/>
      <c r="F118" s="43"/>
      <c r="G118" s="43"/>
      <c r="H118" s="43"/>
      <c r="I118" s="43"/>
      <c r="J118" s="43"/>
      <c r="K118" s="43"/>
      <c r="L118" s="43"/>
      <c r="M118" s="43"/>
      <c r="N118" s="43"/>
      <c r="O118" s="43"/>
      <c r="P118" s="43"/>
      <c r="Q118" s="43"/>
      <c r="R118" s="43"/>
      <c r="S118" s="43"/>
      <c r="T118" s="43"/>
      <c r="U118" s="43"/>
      <c r="V118" s="43"/>
      <c r="W118" s="43"/>
      <c r="X118" s="43"/>
      <c r="Y118" s="8"/>
    </row>
    <row r="119" spans="1:26" ht="12" customHeight="1" x14ac:dyDescent="0.25">
      <c r="B119" s="9"/>
      <c r="C119" s="240" t="str">
        <f>IF(Foglio2!N2=1,(CONCATENATE("The ",Foglio1!H70,", ")),(CONCATENATE(Foglio1!G17," ",G19,",")))</f>
        <v xml:space="preserve"> ,</v>
      </c>
      <c r="D119" s="241"/>
      <c r="E119" s="241"/>
      <c r="F119" s="241"/>
      <c r="G119" s="241"/>
      <c r="H119" s="241"/>
      <c r="I119" s="241"/>
      <c r="J119" s="241"/>
      <c r="K119" s="241"/>
      <c r="L119" s="241"/>
      <c r="M119" s="241"/>
      <c r="N119" s="241"/>
      <c r="O119" s="241"/>
      <c r="P119" s="241"/>
      <c r="Q119" s="241"/>
      <c r="R119" s="241"/>
      <c r="S119" s="241"/>
      <c r="T119" s="242"/>
      <c r="U119" s="323" t="str">
        <f>IF(Foglio2!N2=1,"registered office in","address")</f>
        <v>address</v>
      </c>
      <c r="V119" s="178"/>
      <c r="W119" s="178"/>
      <c r="X119" s="178"/>
      <c r="Y119" s="324"/>
    </row>
    <row r="120" spans="1:26" ht="4.5" customHeight="1" x14ac:dyDescent="0.25">
      <c r="B120" s="9"/>
      <c r="C120" s="82"/>
      <c r="D120" s="82"/>
      <c r="E120" s="82"/>
      <c r="F120" s="82"/>
      <c r="G120" s="82"/>
      <c r="H120" s="82"/>
      <c r="I120" s="82"/>
      <c r="J120" s="82"/>
      <c r="K120" s="82"/>
      <c r="L120" s="82"/>
      <c r="M120" s="82"/>
      <c r="N120" s="82"/>
      <c r="O120" s="82"/>
      <c r="P120" s="82"/>
      <c r="Q120" s="82"/>
      <c r="R120" s="82"/>
      <c r="S120" s="82"/>
      <c r="T120" s="82"/>
      <c r="U120" s="82"/>
      <c r="V120" s="82"/>
      <c r="W120" s="82"/>
      <c r="X120" s="82"/>
      <c r="Y120" s="83"/>
    </row>
    <row r="121" spans="1:26" ht="13.5" customHeight="1" x14ac:dyDescent="0.25">
      <c r="B121" s="86"/>
      <c r="C121" s="240" t="str">
        <f>CONCATENATE(Foglio1!H73,", ",Foglio1!H75,", ",H77,", ","ZIP Code ",V75,",")</f>
        <v>, , , ZIP Code ,</v>
      </c>
      <c r="D121" s="241"/>
      <c r="E121" s="241"/>
      <c r="F121" s="241"/>
      <c r="G121" s="241"/>
      <c r="H121" s="241"/>
      <c r="I121" s="241"/>
      <c r="J121" s="241"/>
      <c r="K121" s="241"/>
      <c r="L121" s="241"/>
      <c r="M121" s="241"/>
      <c r="N121" s="241"/>
      <c r="O121" s="241"/>
      <c r="P121" s="241"/>
      <c r="Q121" s="241"/>
      <c r="R121" s="241"/>
      <c r="S121" s="241"/>
      <c r="T121" s="241"/>
      <c r="U121" s="241"/>
      <c r="V121" s="241"/>
      <c r="W121" s="241"/>
      <c r="X121" s="242"/>
      <c r="Y121" s="86"/>
    </row>
    <row r="122" spans="1:26" ht="4.5" customHeight="1" x14ac:dyDescent="0.25">
      <c r="B122" s="45"/>
      <c r="C122" s="50"/>
      <c r="D122" s="50"/>
      <c r="E122" s="50"/>
      <c r="F122" s="50"/>
      <c r="G122" s="50"/>
      <c r="H122" s="50"/>
      <c r="I122" s="50"/>
      <c r="J122" s="50"/>
      <c r="K122" s="50"/>
      <c r="L122" s="50"/>
      <c r="M122" s="50"/>
      <c r="N122" s="50"/>
      <c r="O122" s="50"/>
      <c r="P122" s="50"/>
      <c r="Q122" s="50"/>
      <c r="R122" s="50"/>
      <c r="S122" s="50"/>
      <c r="T122" s="50"/>
      <c r="U122" s="50"/>
      <c r="V122" s="50"/>
      <c r="W122" s="50"/>
      <c r="X122" s="50"/>
      <c r="Y122" s="61"/>
    </row>
    <row r="123" spans="1:26" ht="12" customHeight="1" x14ac:dyDescent="0.25">
      <c r="A123" s="23"/>
      <c r="B123" s="45"/>
      <c r="C123" s="245" t="s">
        <v>101</v>
      </c>
      <c r="D123" s="245"/>
      <c r="E123" s="245"/>
      <c r="F123" s="246"/>
      <c r="G123" s="247">
        <f>M79</f>
        <v>0</v>
      </c>
      <c r="H123" s="248"/>
      <c r="I123" s="248"/>
      <c r="J123" s="248"/>
      <c r="K123" s="248"/>
      <c r="L123" s="248"/>
      <c r="M123" s="248"/>
      <c r="N123" s="249"/>
      <c r="O123" s="243" t="str">
        <f>IF(Foglio2!N2=1,"in the person of the Head of the Academic Institution","")</f>
        <v/>
      </c>
      <c r="P123" s="244"/>
      <c r="Q123" s="244"/>
      <c r="R123" s="244"/>
      <c r="S123" s="244"/>
      <c r="T123" s="244"/>
      <c r="U123" s="244"/>
      <c r="V123" s="244"/>
      <c r="W123" s="244"/>
      <c r="X123" s="244"/>
      <c r="Y123" s="46"/>
    </row>
    <row r="124" spans="1:26" ht="4.5" customHeight="1" x14ac:dyDescent="0.25">
      <c r="A124" s="23"/>
      <c r="B124" s="45"/>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72"/>
    </row>
    <row r="125" spans="1:26" ht="16.5" customHeight="1" x14ac:dyDescent="0.25">
      <c r="A125" s="23"/>
      <c r="B125" s="45"/>
      <c r="C125" s="179" t="str">
        <f>IF(Foglio2!N2=1,(CONCATENATE(Foglio1!C87," (as legal representative),")),"")</f>
        <v/>
      </c>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72"/>
    </row>
    <row r="126" spans="1:26" ht="12" customHeight="1" x14ac:dyDescent="0.25">
      <c r="A126" s="33"/>
      <c r="B126" s="258" t="s">
        <v>89</v>
      </c>
      <c r="C126" s="259"/>
      <c r="D126" s="260"/>
      <c r="E126" s="283">
        <f>IF(Foglio2!N2=1,Foglio1!F89,K27)</f>
        <v>0</v>
      </c>
      <c r="F126" s="284"/>
      <c r="G126" s="284"/>
      <c r="H126" s="284"/>
      <c r="I126" s="284"/>
      <c r="J126" s="284"/>
      <c r="K126" s="284"/>
      <c r="L126" s="284"/>
      <c r="M126" s="284"/>
      <c r="N126" s="284"/>
      <c r="O126" s="284"/>
      <c r="P126" s="284"/>
      <c r="Q126" s="285"/>
      <c r="R126" s="52"/>
      <c r="S126" s="53" t="s">
        <v>90</v>
      </c>
      <c r="T126" s="328">
        <f>IF(Foglio2!N2=1,Foglio1!U89,K29)</f>
        <v>0</v>
      </c>
      <c r="U126" s="329"/>
      <c r="V126" s="329"/>
      <c r="W126" s="329"/>
      <c r="X126" s="330"/>
      <c r="Y126" s="48"/>
    </row>
    <row r="127" spans="1:26" ht="3.75" customHeight="1" x14ac:dyDescent="0.25">
      <c r="A127" s="23"/>
      <c r="B127" s="49"/>
      <c r="C127" s="115"/>
      <c r="D127" s="115"/>
      <c r="E127" s="115"/>
      <c r="F127" s="115"/>
      <c r="G127" s="115"/>
      <c r="H127" s="115"/>
      <c r="I127" s="115"/>
      <c r="J127" s="115"/>
      <c r="K127" s="115"/>
      <c r="L127" s="115"/>
      <c r="M127" s="115"/>
      <c r="N127" s="115"/>
      <c r="O127" s="115"/>
      <c r="P127" s="115"/>
      <c r="Q127" s="115"/>
      <c r="R127" s="52"/>
      <c r="S127" s="53"/>
      <c r="T127" s="69"/>
      <c r="U127" s="69"/>
      <c r="V127" s="69"/>
      <c r="W127" s="69"/>
      <c r="X127" s="69"/>
      <c r="Y127" s="48"/>
    </row>
    <row r="128" spans="1:26" ht="12" customHeight="1" x14ac:dyDescent="0.25">
      <c r="A128" s="23"/>
      <c r="B128" s="51"/>
      <c r="C128" s="179" t="str">
        <f>IF(Foglio2!N2=1,"for the office at the Academic Institution,",CONCATENATE("e-mail: ",H25))</f>
        <v xml:space="preserve">e-mail: </v>
      </c>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48"/>
    </row>
    <row r="129" spans="1:25" ht="11.25" customHeight="1" x14ac:dyDescent="0.25">
      <c r="A129" s="23"/>
      <c r="B129" s="51"/>
      <c r="C129" s="286" t="str">
        <f>IF(Foglio2!N2=1,"and","")</f>
        <v/>
      </c>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48"/>
    </row>
    <row r="130" spans="1:25" ht="12" customHeight="1" x14ac:dyDescent="0.25">
      <c r="A130" s="23"/>
      <c r="B130" s="51"/>
      <c r="C130" s="174" t="str">
        <f>IF(Foglio2!N2=1,"the Department of Business Administration and Law of the University of Calabria (hereafter: Department), Via P. Bucci, Cubo 3C, 87036 Rende (CS), Tax Code 80003950781, represented by the Head Alfio Cariola, born on 25/10/1963 in Cosenza"&amp;", Italy, for the office at the Department;","intends to request training services with reference to the program of 2023 Schools on Research Methods for Social Sciences.")</f>
        <v>intends to request training services with reference to the program of 2023 Schools on Research Methods for Social Sciences.</v>
      </c>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48"/>
    </row>
    <row r="131" spans="1:25" ht="25.5" customHeight="1" x14ac:dyDescent="0.25">
      <c r="A131" s="23"/>
      <c r="B131" s="51"/>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48"/>
    </row>
    <row r="132" spans="1:25" ht="14.25" customHeight="1" x14ac:dyDescent="0.25">
      <c r="A132" s="23"/>
      <c r="B132" s="51"/>
      <c r="C132" s="178" t="str">
        <f>IF(Foglio2!N2=1,"considering that:","")</f>
        <v/>
      </c>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48"/>
    </row>
    <row r="133" spans="1:25" ht="10.5" customHeight="1" x14ac:dyDescent="0.25">
      <c r="A133" s="23"/>
      <c r="B133" s="51"/>
      <c r="C133" s="175" t="str">
        <f>IF(Foglio2!N2=1,"- The Department Council has deliberated, in the meeting n. 1 of 18/1/2023, the activation of the 2023 Schools on Research Methods for Social Sciences;","The Department Council has deliberated, in the meeting n. 1 of 18/1/2023, the activation of the 2023 Schools on Research Methods for Social Sciences.")</f>
        <v>The Department Council has deliberated, in the meeting n. 1 of 18/1/2023, the activation of the 2023 Schools on Research Methods for Social Sciences.</v>
      </c>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48"/>
    </row>
    <row r="134" spans="1:25" ht="14.25" customHeight="1" x14ac:dyDescent="0.25">
      <c r="A134" s="23"/>
      <c r="B134" s="54"/>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48"/>
    </row>
    <row r="135" spans="1:25" ht="24.75" customHeight="1" x14ac:dyDescent="0.25">
      <c r="A135" s="23"/>
      <c r="B135" s="54"/>
      <c r="C135" s="175" t="str">
        <f>IF(Foglio2!N2=1,"- The present Agreement regulates the activities of training concerning Research Methods for Social Sciences, which have the commercial nature of services provided on behalf of third parties (''prestazioni per conto terzi'') - following the Regulation "&amp;"on services provided on behalf of third parties and assimilated activities (''Regolamento sulla disciplina delle attività per "&amp;"conto di terzi e delle attività assimilate'') of the University of Calabria;","")</f>
        <v/>
      </c>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48"/>
    </row>
    <row r="136" spans="1:25" ht="10.5" customHeight="1" x14ac:dyDescent="0.25">
      <c r="A136" s="23"/>
      <c r="B136" s="54"/>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48"/>
    </row>
    <row r="137" spans="1:25" ht="12" customHeight="1" x14ac:dyDescent="0.25">
      <c r="A137" s="23"/>
      <c r="B137" s="49"/>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48"/>
    </row>
    <row r="138" spans="1:25" ht="12" customHeight="1" x14ac:dyDescent="0.25">
      <c r="A138" s="23"/>
      <c r="B138" s="47"/>
      <c r="C138" s="250" t="str">
        <f>IF(Foglio2!N2=1,"- The Academic Institution","")</f>
        <v/>
      </c>
      <c r="D138" s="250"/>
      <c r="E138" s="250"/>
      <c r="F138" s="250"/>
      <c r="G138" s="250"/>
      <c r="H138" s="250"/>
      <c r="I138" s="250" t="str">
        <f>IF(Foglio2!N2=1,CONCATENATE(Foglio1!H70),"")</f>
        <v/>
      </c>
      <c r="J138" s="250"/>
      <c r="K138" s="250"/>
      <c r="L138" s="250"/>
      <c r="M138" s="250"/>
      <c r="N138" s="250"/>
      <c r="O138" s="250"/>
      <c r="P138" s="250"/>
      <c r="Q138" s="250"/>
      <c r="R138" s="250"/>
      <c r="S138" s="250"/>
      <c r="T138" s="250"/>
      <c r="U138" s="250"/>
      <c r="V138" s="250"/>
      <c r="W138" s="250"/>
      <c r="X138" s="250"/>
      <c r="Y138" s="48"/>
    </row>
    <row r="139" spans="1:25" ht="12.75" customHeight="1" x14ac:dyDescent="0.25">
      <c r="A139" s="23"/>
      <c r="B139" s="54"/>
      <c r="C139" s="174" t="str">
        <f>IF(Foglio2!N2=1,"is interested in specific training on Research Methods for Social Sciences, making use of the services and competences","")</f>
        <v/>
      </c>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48"/>
    </row>
    <row r="140" spans="1:25" ht="25.5" customHeight="1" x14ac:dyDescent="0.25">
      <c r="A140" s="23"/>
      <c r="B140" s="54"/>
      <c r="C140" s="202" t="str">
        <f>IF(Foglio2!N2=1,CONCATENATE("of the Department for the training of"," ",G17," ",G19,";"),"The 2023 Schools on Research Methods for Social Sciences are coordinated by proff. Gaetano Miceli and Maria Antonietta Raimondo.")</f>
        <v>The 2023 Schools on Research Methods for Social Sciences are coordinated by proff. Gaetano Miceli and Maria Antonietta Raimondo.</v>
      </c>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48"/>
    </row>
    <row r="141" spans="1:25" ht="16.5" customHeight="1" x14ac:dyDescent="0.25">
      <c r="A141" s="23"/>
      <c r="B141" s="47"/>
      <c r="C141" s="176" t="str">
        <f>IF(Foglio2!N2=1,"in view of the above, which constitutes part of the present agreement, the Parties agree on the following:","")</f>
        <v/>
      </c>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48"/>
    </row>
    <row r="142" spans="1:25" ht="22.5" customHeight="1" x14ac:dyDescent="0.25">
      <c r="A142" s="23"/>
      <c r="B142" s="47"/>
      <c r="C142" s="178" t="str">
        <f>IF(Foglio2!N2=1,"Article 1 - Goals","")</f>
        <v/>
      </c>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48"/>
    </row>
    <row r="143" spans="1:25" ht="10.5" customHeight="1" x14ac:dyDescent="0.25">
      <c r="A143" s="23"/>
      <c r="B143" s="47"/>
      <c r="C143" s="174" t="str">
        <f>IF(Foglio2!N2=1,"The Department, by means of the ''Schools on Research Methods for Social Sciences'', offers training services, on behalf of third parties, on the following topics:","The program of the 2023 Schools on Research Methods for Social Sciences concerns the following courses:")</f>
        <v>The program of the 2023 Schools on Research Methods for Social Sciences concerns the following courses:</v>
      </c>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48"/>
    </row>
    <row r="144" spans="1:25" ht="11.25" customHeight="1" x14ac:dyDescent="0.25">
      <c r="A144" s="23"/>
      <c r="B144" s="47"/>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48"/>
    </row>
    <row r="145" spans="1:25" ht="12" customHeight="1" x14ac:dyDescent="0.25">
      <c r="A145" s="23"/>
      <c r="B145" s="54"/>
      <c r="C145" s="192" t="s">
        <v>113</v>
      </c>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56"/>
    </row>
    <row r="146" spans="1:25" ht="12" customHeight="1" x14ac:dyDescent="0.25">
      <c r="A146" s="23"/>
      <c r="B146" s="54"/>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56"/>
    </row>
    <row r="147" spans="1:25" ht="12" customHeight="1" x14ac:dyDescent="0.25">
      <c r="A147" s="23"/>
      <c r="B147" s="54"/>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56"/>
    </row>
    <row r="148" spans="1:25" ht="10.5" customHeight="1" x14ac:dyDescent="0.25">
      <c r="A148" s="23"/>
      <c r="B148" s="54"/>
      <c r="C148" s="180" t="s">
        <v>124</v>
      </c>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56"/>
    </row>
    <row r="149" spans="1:25" ht="12" customHeight="1" x14ac:dyDescent="0.25">
      <c r="A149" s="23"/>
      <c r="B149" s="54"/>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56"/>
    </row>
    <row r="150" spans="1:25" ht="12" customHeight="1" x14ac:dyDescent="0.25">
      <c r="A150" s="23"/>
      <c r="B150" s="55"/>
      <c r="C150" s="180" t="s">
        <v>91</v>
      </c>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56"/>
    </row>
    <row r="151" spans="1:25" ht="11.25" customHeight="1" x14ac:dyDescent="0.25">
      <c r="A151" s="23"/>
      <c r="B151" s="55"/>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56"/>
    </row>
    <row r="152" spans="1:25" ht="12" customHeight="1" x14ac:dyDescent="0.25">
      <c r="A152" s="23"/>
      <c r="B152" s="55"/>
      <c r="C152" s="180" t="s">
        <v>92</v>
      </c>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56"/>
    </row>
    <row r="153" spans="1:25" ht="12" customHeight="1" x14ac:dyDescent="0.25">
      <c r="A153" s="23"/>
      <c r="B153" s="57"/>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56"/>
    </row>
    <row r="154" spans="1:25" ht="12" customHeight="1" x14ac:dyDescent="0.25">
      <c r="A154" s="23"/>
      <c r="B154" s="122"/>
      <c r="C154" s="180" t="s">
        <v>93</v>
      </c>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56"/>
    </row>
    <row r="155" spans="1:25" ht="12" customHeight="1" x14ac:dyDescent="0.25">
      <c r="A155" s="23"/>
      <c r="B155" s="58"/>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56"/>
    </row>
    <row r="156" spans="1:25" ht="12" customHeight="1" x14ac:dyDescent="0.25">
      <c r="A156" s="23"/>
      <c r="B156" s="58"/>
      <c r="C156" s="180" t="s">
        <v>125</v>
      </c>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56"/>
    </row>
    <row r="157" spans="1:25" ht="12" customHeight="1" x14ac:dyDescent="0.25">
      <c r="A157" s="23"/>
      <c r="B157" s="58"/>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56"/>
    </row>
    <row r="158" spans="1:25" ht="12" customHeight="1" x14ac:dyDescent="0.25">
      <c r="A158" s="23"/>
      <c r="B158" s="58"/>
      <c r="C158" s="180" t="s">
        <v>126</v>
      </c>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56"/>
    </row>
    <row r="159" spans="1:25" ht="12" customHeight="1" x14ac:dyDescent="0.25">
      <c r="A159" s="23"/>
      <c r="B159" s="58"/>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56"/>
    </row>
    <row r="160" spans="1:25" ht="12" customHeight="1" x14ac:dyDescent="0.25">
      <c r="A160" s="23"/>
      <c r="B160" s="58"/>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56"/>
    </row>
    <row r="161" spans="1:26" ht="10.5" customHeight="1" x14ac:dyDescent="0.25">
      <c r="A161" s="23"/>
      <c r="B161" s="58"/>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56"/>
    </row>
    <row r="162" spans="1:26" ht="8.1" customHeight="1" x14ac:dyDescent="0.25">
      <c r="A162" s="23"/>
      <c r="B162" s="58"/>
      <c r="C162" s="94"/>
      <c r="D162" s="94"/>
      <c r="E162" s="94"/>
      <c r="F162" s="94"/>
      <c r="G162" s="94"/>
      <c r="H162" s="94"/>
      <c r="I162" s="94"/>
      <c r="J162" s="94"/>
      <c r="K162" s="94"/>
      <c r="L162" s="94"/>
      <c r="M162" s="94"/>
      <c r="N162" s="94"/>
      <c r="O162" s="94"/>
      <c r="P162" s="94"/>
      <c r="Q162" s="94"/>
      <c r="R162" s="94"/>
      <c r="S162" s="94"/>
      <c r="T162" s="94"/>
      <c r="U162" s="94"/>
      <c r="V162" s="94"/>
      <c r="W162" s="94"/>
      <c r="X162" s="94"/>
      <c r="Y162" s="56"/>
    </row>
    <row r="163" spans="1:26" ht="12" customHeight="1" x14ac:dyDescent="0.25">
      <c r="A163" s="23"/>
      <c r="B163" s="58"/>
      <c r="C163" s="178" t="str">
        <f>IF(Foglio2!N2=1,"Article 2 - PROGRAM OF TRAINING ACTIVITIES","")</f>
        <v/>
      </c>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56"/>
    </row>
    <row r="164" spans="1:26" ht="12" customHeight="1" x14ac:dyDescent="0.25">
      <c r="A164" s="23"/>
      <c r="B164" s="58"/>
      <c r="C164" s="250" t="str">
        <f>IF(Foglio2!N2=1,"- The Academic Institution","")</f>
        <v/>
      </c>
      <c r="D164" s="250"/>
      <c r="E164" s="250"/>
      <c r="F164" s="250"/>
      <c r="G164" s="250"/>
      <c r="H164" s="250"/>
      <c r="I164" s="250" t="str">
        <f>IF(Foglio2!N2=1,CONCATENATE(Foglio1!H70),"")</f>
        <v/>
      </c>
      <c r="J164" s="250"/>
      <c r="K164" s="250"/>
      <c r="L164" s="250"/>
      <c r="M164" s="250"/>
      <c r="N164" s="250"/>
      <c r="O164" s="250"/>
      <c r="P164" s="250"/>
      <c r="Q164" s="250"/>
      <c r="R164" s="250"/>
      <c r="S164" s="250"/>
      <c r="T164" s="250"/>
      <c r="U164" s="250"/>
      <c r="V164" s="250"/>
      <c r="W164" s="250"/>
      <c r="X164" s="250"/>
      <c r="Y164" s="56"/>
    </row>
    <row r="165" spans="1:26" ht="12" customHeight="1" x14ac:dyDescent="0.25">
      <c r="A165" s="23"/>
      <c r="B165" s="58"/>
      <c r="C165" s="202" t="str">
        <f>IF(Foglio2!N2=1,"entrusts to the Department the training activities provided by means of the “Schools on Research Methods for Social Sciences” on the following topic(s):","Specifically, it is requested the application to the following course:")</f>
        <v>Specifically, it is requested the application to the following course:</v>
      </c>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56"/>
    </row>
    <row r="166" spans="1:26" ht="16.5" customHeight="1" x14ac:dyDescent="0.25">
      <c r="A166" s="23"/>
      <c r="B166" s="55"/>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56"/>
    </row>
    <row r="167" spans="1:26" ht="11.25" customHeight="1" x14ac:dyDescent="0.25">
      <c r="A167" s="24"/>
      <c r="B167" s="57"/>
      <c r="C167" s="325" t="s">
        <v>127</v>
      </c>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48"/>
      <c r="Z167" s="73"/>
    </row>
    <row r="168" spans="1:26" ht="12" customHeight="1" x14ac:dyDescent="0.25">
      <c r="A168" s="23"/>
      <c r="B168" s="59"/>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56"/>
    </row>
    <row r="169" spans="1:26" ht="24" customHeight="1" x14ac:dyDescent="0.25">
      <c r="A169" s="23"/>
      <c r="B169" s="95"/>
      <c r="C169" s="96"/>
      <c r="D169" s="96"/>
      <c r="E169" s="96"/>
      <c r="F169" s="96"/>
      <c r="G169" s="96"/>
      <c r="H169" s="96"/>
      <c r="I169" s="96"/>
      <c r="J169" s="96"/>
      <c r="K169" s="96"/>
      <c r="L169" s="96"/>
      <c r="M169" s="96"/>
      <c r="N169" s="96"/>
      <c r="O169" s="96"/>
      <c r="P169" s="96"/>
      <c r="Q169" s="96"/>
      <c r="R169" s="96"/>
      <c r="S169" s="96"/>
      <c r="T169" s="96"/>
      <c r="U169" s="96"/>
      <c r="V169" s="96"/>
      <c r="W169" s="96"/>
      <c r="X169" s="96"/>
      <c r="Y169" s="97"/>
    </row>
    <row r="170" spans="1:26" ht="12.75" customHeight="1" x14ac:dyDescent="0.25">
      <c r="A170" s="23"/>
      <c r="B170" s="117"/>
      <c r="C170" s="62"/>
      <c r="D170" s="62"/>
      <c r="E170" s="62"/>
      <c r="F170" s="62"/>
      <c r="G170" s="62"/>
      <c r="H170" s="62"/>
      <c r="I170" s="62"/>
      <c r="J170" s="62"/>
      <c r="K170" s="62"/>
      <c r="L170" s="62"/>
      <c r="M170" s="62"/>
      <c r="N170" s="62"/>
      <c r="O170" s="62"/>
      <c r="P170" s="62"/>
      <c r="Q170" s="62"/>
      <c r="R170" s="62"/>
      <c r="S170" s="62"/>
      <c r="T170" s="62"/>
      <c r="U170" s="62"/>
      <c r="V170" s="62"/>
      <c r="W170" s="62"/>
      <c r="X170" s="62"/>
      <c r="Y170" s="85"/>
    </row>
    <row r="171" spans="1:26" ht="19.5" customHeight="1" x14ac:dyDescent="0.25">
      <c r="A171" s="23"/>
      <c r="B171" s="117"/>
      <c r="C171" s="62"/>
      <c r="D171" s="62"/>
      <c r="E171" s="62"/>
      <c r="F171" s="62"/>
      <c r="G171" s="62"/>
      <c r="H171" s="62"/>
      <c r="I171" s="313" t="str">
        <f>IF(Foglio2!N2=1,"Agreement (''Convenzione'') 
2023 Schools on Research Methods for Social Sciences","Form to request services from a private subject - 2023 Schools on Research Methods for Social Sciences")</f>
        <v>Form to request services from a private subject - 2023 Schools on Research Methods for Social Sciences</v>
      </c>
      <c r="J171" s="313"/>
      <c r="K171" s="313"/>
      <c r="L171" s="313"/>
      <c r="M171" s="313"/>
      <c r="N171" s="313"/>
      <c r="O171" s="313"/>
      <c r="P171" s="313"/>
      <c r="Q171" s="313"/>
      <c r="R171" s="313"/>
      <c r="S171" s="313"/>
      <c r="T171" s="62"/>
      <c r="U171" s="62"/>
      <c r="V171" s="62"/>
      <c r="W171" s="62"/>
      <c r="X171" s="62"/>
      <c r="Y171" s="85"/>
    </row>
    <row r="172" spans="1:26" ht="8.25" customHeight="1" x14ac:dyDescent="0.25">
      <c r="A172" s="23"/>
      <c r="B172" s="117"/>
      <c r="C172" s="62"/>
      <c r="D172" s="62"/>
      <c r="E172" s="62"/>
      <c r="F172" s="62"/>
      <c r="G172" s="62"/>
      <c r="H172" s="62"/>
      <c r="I172" s="313"/>
      <c r="J172" s="313"/>
      <c r="K172" s="313"/>
      <c r="L172" s="313"/>
      <c r="M172" s="313"/>
      <c r="N172" s="313"/>
      <c r="O172" s="313"/>
      <c r="P172" s="313"/>
      <c r="Q172" s="313"/>
      <c r="R172" s="313"/>
      <c r="S172" s="313"/>
      <c r="T172" s="62"/>
      <c r="U172" s="62"/>
      <c r="V172" s="62"/>
      <c r="W172" s="62"/>
      <c r="X172" s="62"/>
      <c r="Y172" s="85"/>
    </row>
    <row r="173" spans="1:26" ht="6" customHeight="1" x14ac:dyDescent="0.25">
      <c r="B173" s="84"/>
      <c r="C173" s="62"/>
      <c r="D173" s="62"/>
      <c r="E173" s="62"/>
      <c r="F173" s="62"/>
      <c r="G173" s="62"/>
      <c r="H173" s="62"/>
      <c r="I173" s="313"/>
      <c r="J173" s="313"/>
      <c r="K173" s="313"/>
      <c r="L173" s="313"/>
      <c r="M173" s="313"/>
      <c r="N173" s="313"/>
      <c r="O173" s="313"/>
      <c r="P173" s="313"/>
      <c r="Q173" s="313"/>
      <c r="R173" s="313"/>
      <c r="S173" s="313"/>
      <c r="T173" s="62"/>
      <c r="U173" s="62"/>
      <c r="V173" s="62"/>
      <c r="W173" s="62"/>
      <c r="X173" s="62"/>
      <c r="Y173" s="84"/>
    </row>
    <row r="174" spans="1:26" ht="9" customHeight="1" x14ac:dyDescent="0.25">
      <c r="B174" s="62"/>
      <c r="C174" s="62"/>
      <c r="D174" s="62"/>
      <c r="E174" s="62"/>
      <c r="F174" s="62"/>
      <c r="G174" s="62"/>
      <c r="H174" s="62"/>
      <c r="I174" s="313"/>
      <c r="J174" s="313"/>
      <c r="K174" s="313"/>
      <c r="L174" s="313"/>
      <c r="M174" s="313"/>
      <c r="N174" s="313"/>
      <c r="O174" s="313"/>
      <c r="P174" s="313"/>
      <c r="Q174" s="313"/>
      <c r="R174" s="313"/>
      <c r="S174" s="313"/>
      <c r="T174" s="62"/>
      <c r="U174" s="62"/>
      <c r="V174" s="62"/>
      <c r="W174" s="62"/>
      <c r="X174" s="62"/>
      <c r="Y174" s="62"/>
    </row>
    <row r="175" spans="1:26" ht="12" customHeight="1" x14ac:dyDescent="0.25">
      <c r="B175" s="62"/>
      <c r="C175" s="62"/>
      <c r="D175" s="62"/>
      <c r="E175" s="62"/>
      <c r="F175" s="62"/>
      <c r="G175" s="62"/>
      <c r="H175" s="62"/>
      <c r="I175" s="313"/>
      <c r="J175" s="313"/>
      <c r="K175" s="313"/>
      <c r="L175" s="313"/>
      <c r="M175" s="313"/>
      <c r="N175" s="313"/>
      <c r="O175" s="313"/>
      <c r="P175" s="313"/>
      <c r="Q175" s="313"/>
      <c r="R175" s="313"/>
      <c r="S175" s="313"/>
      <c r="T175" s="62"/>
      <c r="U175" s="62"/>
      <c r="V175" s="62"/>
      <c r="W175" s="62"/>
      <c r="X175" s="62"/>
      <c r="Y175" s="62"/>
    </row>
    <row r="176" spans="1:26" ht="12" customHeight="1" x14ac:dyDescent="0.25">
      <c r="B176" s="62"/>
      <c r="C176" s="62"/>
      <c r="D176" s="62"/>
      <c r="E176" s="62"/>
      <c r="F176" s="62"/>
      <c r="G176" s="62"/>
      <c r="H176" s="62"/>
      <c r="I176" s="313"/>
      <c r="J176" s="313"/>
      <c r="K176" s="313"/>
      <c r="L176" s="313"/>
      <c r="M176" s="313"/>
      <c r="N176" s="313"/>
      <c r="O176" s="313"/>
      <c r="P176" s="313"/>
      <c r="Q176" s="313"/>
      <c r="R176" s="313"/>
      <c r="S176" s="313"/>
      <c r="T176" s="62"/>
      <c r="U176" s="62"/>
      <c r="V176" s="62"/>
      <c r="W176" s="62"/>
      <c r="X176" s="62"/>
      <c r="Y176" s="62"/>
    </row>
    <row r="177" spans="2:25" ht="12" customHeight="1" x14ac:dyDescent="0.25">
      <c r="B177" s="62"/>
      <c r="C177" s="62"/>
      <c r="D177" s="62"/>
      <c r="E177" s="62"/>
      <c r="F177" s="62"/>
      <c r="G177" s="62"/>
      <c r="H177" s="62"/>
      <c r="I177" s="313"/>
      <c r="J177" s="313"/>
      <c r="K177" s="313"/>
      <c r="L177" s="313"/>
      <c r="M177" s="313"/>
      <c r="N177" s="313"/>
      <c r="O177" s="313"/>
      <c r="P177" s="313"/>
      <c r="Q177" s="313"/>
      <c r="R177" s="313"/>
      <c r="S177" s="313"/>
      <c r="T177" s="62"/>
      <c r="U177" s="62"/>
      <c r="V177" s="62"/>
      <c r="W177" s="62"/>
      <c r="X177" s="62"/>
      <c r="Y177" s="62"/>
    </row>
    <row r="178" spans="2:25" ht="9" customHeight="1" x14ac:dyDescent="0.25">
      <c r="B178" s="41"/>
      <c r="C178" s="116"/>
      <c r="D178" s="116"/>
      <c r="E178" s="116"/>
      <c r="F178" s="116"/>
      <c r="G178" s="116"/>
      <c r="H178" s="116"/>
      <c r="I178" s="313"/>
      <c r="J178" s="313"/>
      <c r="K178" s="313"/>
      <c r="L178" s="313"/>
      <c r="M178" s="313"/>
      <c r="N178" s="313"/>
      <c r="O178" s="313"/>
      <c r="P178" s="313"/>
      <c r="Q178" s="313"/>
      <c r="R178" s="313"/>
      <c r="S178" s="313"/>
      <c r="T178" s="116"/>
      <c r="U178" s="116"/>
      <c r="V178" s="116"/>
      <c r="W178" s="116"/>
      <c r="X178" s="116"/>
      <c r="Y178" s="41"/>
    </row>
    <row r="179" spans="2:25" ht="4.5" customHeight="1" x14ac:dyDescent="0.25">
      <c r="B179" s="41"/>
      <c r="C179" s="116"/>
      <c r="D179" s="116"/>
      <c r="E179" s="116"/>
      <c r="F179" s="116"/>
      <c r="G179" s="116"/>
      <c r="H179" s="116"/>
      <c r="I179" s="116"/>
      <c r="J179" s="107"/>
      <c r="K179" s="107"/>
      <c r="L179" s="107"/>
      <c r="M179" s="107"/>
      <c r="N179" s="107"/>
      <c r="O179" s="107"/>
      <c r="P179" s="107"/>
      <c r="Q179" s="107"/>
      <c r="R179" s="107"/>
      <c r="S179" s="116"/>
      <c r="T179" s="116"/>
      <c r="U179" s="116"/>
      <c r="V179" s="116"/>
      <c r="W179" s="116"/>
      <c r="X179" s="116"/>
      <c r="Y179" s="41"/>
    </row>
    <row r="180" spans="2:25" ht="12" customHeight="1" x14ac:dyDescent="0.25">
      <c r="B180" s="182" t="str">
        <f>IF(Foglio2!N2=1,"Agreement 2/2","Form 2/2")</f>
        <v>Form 2/2</v>
      </c>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row>
    <row r="181" spans="2:25" ht="5.25" customHeight="1" x14ac:dyDescent="0.25">
      <c r="B181" s="41"/>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41"/>
    </row>
    <row r="182" spans="2:25" ht="9" customHeight="1" x14ac:dyDescent="0.25">
      <c r="B182" s="42"/>
      <c r="C182" s="171" t="s">
        <v>128</v>
      </c>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44"/>
    </row>
    <row r="183" spans="2:25" ht="17.25" customHeight="1" x14ac:dyDescent="0.25">
      <c r="B183" s="45"/>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61"/>
    </row>
    <row r="184" spans="2:25" ht="6" customHeight="1" x14ac:dyDescent="0.25">
      <c r="B184" s="45"/>
      <c r="C184" s="60"/>
      <c r="D184" s="60"/>
      <c r="E184" s="60"/>
      <c r="F184" s="60"/>
      <c r="G184" s="60"/>
      <c r="H184" s="60"/>
      <c r="I184" s="60"/>
      <c r="J184" s="60"/>
      <c r="K184" s="60"/>
      <c r="L184" s="60"/>
      <c r="M184" s="60"/>
      <c r="N184" s="60"/>
      <c r="O184" s="60"/>
      <c r="P184" s="60"/>
      <c r="Q184" s="60"/>
      <c r="R184" s="60"/>
      <c r="S184" s="60"/>
      <c r="T184" s="60"/>
      <c r="U184" s="60"/>
      <c r="V184" s="60"/>
      <c r="W184" s="60"/>
      <c r="X184" s="62"/>
      <c r="Y184" s="61"/>
    </row>
    <row r="185" spans="2:25" ht="16.5" customHeight="1" x14ac:dyDescent="0.25">
      <c r="B185" s="9"/>
      <c r="C185" s="178" t="str">
        <f>IF(Foglio2!N2=1,"Article 3 - DURATION","")</f>
        <v/>
      </c>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90"/>
    </row>
    <row r="186" spans="2:25" ht="12" customHeight="1" x14ac:dyDescent="0.25">
      <c r="B186" s="45"/>
      <c r="C186" s="173" t="s">
        <v>94</v>
      </c>
      <c r="D186" s="173"/>
      <c r="E186" s="173"/>
      <c r="F186" s="173"/>
      <c r="G186" s="173"/>
      <c r="H186" s="173"/>
      <c r="I186" s="181">
        <v>45124</v>
      </c>
      <c r="J186" s="179"/>
      <c r="K186" s="179"/>
      <c r="L186" s="179" t="s">
        <v>95</v>
      </c>
      <c r="M186" s="179"/>
      <c r="N186" s="179"/>
      <c r="O186" s="181">
        <v>45128</v>
      </c>
      <c r="P186" s="181"/>
      <c r="Q186" s="181"/>
      <c r="R186" s="181"/>
      <c r="S186" s="181"/>
      <c r="T186" s="117"/>
      <c r="U186" s="117"/>
      <c r="V186" s="117"/>
      <c r="W186" s="117"/>
      <c r="X186" s="62"/>
      <c r="Y186" s="61"/>
    </row>
    <row r="187" spans="2:25" ht="12" customHeight="1" x14ac:dyDescent="0.25">
      <c r="B187" s="70"/>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62"/>
      <c r="Y187" s="61"/>
    </row>
    <row r="188" spans="2:25" ht="16.5" customHeight="1" x14ac:dyDescent="0.25">
      <c r="B188" s="70"/>
      <c r="C188" s="178" t="str">
        <f>IF(Foglio2!N2=1,"Article 4 - PAYMENT","")</f>
        <v/>
      </c>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61"/>
    </row>
    <row r="189" spans="2:25" ht="12" customHeight="1" x14ac:dyDescent="0.25">
      <c r="B189" s="70"/>
      <c r="C189" s="202" t="s">
        <v>131</v>
      </c>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61"/>
    </row>
    <row r="190" spans="2:25" ht="12" customHeight="1" x14ac:dyDescent="0.25">
      <c r="B190" s="59"/>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61"/>
    </row>
    <row r="191" spans="2:25" ht="26.25" customHeight="1" x14ac:dyDescent="0.25">
      <c r="B191" s="59"/>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61"/>
    </row>
    <row r="192" spans="2:25" ht="12" customHeight="1" x14ac:dyDescent="0.25">
      <c r="B192" s="59"/>
      <c r="C192" s="179" t="s">
        <v>117</v>
      </c>
      <c r="D192" s="179"/>
      <c r="E192" s="179"/>
      <c r="F192" s="179"/>
      <c r="G192" s="179"/>
      <c r="H192" s="179"/>
      <c r="I192" s="179"/>
      <c r="J192" s="179"/>
      <c r="K192" s="179"/>
      <c r="L192" s="179"/>
      <c r="M192" s="179"/>
      <c r="N192" s="179"/>
      <c r="O192" s="179"/>
      <c r="P192" s="179"/>
      <c r="Q192" s="179"/>
      <c r="R192" s="179"/>
      <c r="S192" s="179"/>
      <c r="T192" s="60" t="str">
        <f>CONCATENATE(T103,".")</f>
        <v>800.</v>
      </c>
      <c r="U192" s="60"/>
      <c r="V192" s="60"/>
      <c r="W192" s="60"/>
      <c r="X192" s="60"/>
      <c r="Y192" s="61"/>
    </row>
    <row r="193" spans="2:32" ht="7.5" customHeight="1" x14ac:dyDescent="0.25">
      <c r="B193" s="59"/>
      <c r="C193" s="60"/>
      <c r="D193" s="60"/>
      <c r="E193" s="60"/>
      <c r="F193" s="60"/>
      <c r="G193" s="60"/>
      <c r="H193" s="60"/>
      <c r="I193" s="60"/>
      <c r="J193" s="60"/>
      <c r="K193" s="60"/>
      <c r="L193" s="60"/>
      <c r="M193" s="60"/>
      <c r="N193" s="60"/>
      <c r="O193" s="60"/>
      <c r="P193" s="60"/>
      <c r="Q193" s="60"/>
      <c r="R193" s="60"/>
      <c r="S193" s="60"/>
      <c r="T193" s="60"/>
      <c r="U193" s="60"/>
      <c r="V193" s="60"/>
      <c r="W193" s="60"/>
      <c r="X193" s="60"/>
      <c r="Y193" s="61"/>
    </row>
    <row r="194" spans="2:32" ht="5.25" customHeight="1" x14ac:dyDescent="0.25">
      <c r="B194" s="59"/>
      <c r="C194" s="203"/>
      <c r="D194" s="203"/>
      <c r="E194" s="203"/>
      <c r="F194" s="205"/>
      <c r="G194" s="179"/>
      <c r="H194" s="115"/>
      <c r="I194" s="87"/>
      <c r="J194" s="87"/>
      <c r="K194" s="87"/>
      <c r="L194" s="87"/>
      <c r="M194" s="87"/>
      <c r="N194" s="62"/>
      <c r="O194" s="62"/>
      <c r="P194" s="62"/>
      <c r="Q194" s="62"/>
      <c r="R194" s="62"/>
      <c r="S194" s="62"/>
      <c r="T194" s="62"/>
      <c r="U194" s="62"/>
      <c r="V194" s="62"/>
      <c r="W194" s="62"/>
      <c r="X194" s="62"/>
      <c r="Y194" s="61"/>
    </row>
    <row r="195" spans="2:32" ht="12" customHeight="1" x14ac:dyDescent="0.25">
      <c r="B195" s="45"/>
      <c r="C195" s="202" t="s">
        <v>119</v>
      </c>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61"/>
    </row>
    <row r="196" spans="2:32" ht="12.75" customHeight="1" x14ac:dyDescent="0.25">
      <c r="B196" s="45"/>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61"/>
      <c r="AF196" s="5"/>
    </row>
    <row r="197" spans="2:32" ht="24.75" customHeight="1" x14ac:dyDescent="0.25">
      <c r="B197" s="45"/>
      <c r="C197" s="204" t="s">
        <v>111</v>
      </c>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61"/>
      <c r="AF197" s="37"/>
    </row>
    <row r="198" spans="2:32" ht="12" customHeight="1" x14ac:dyDescent="0.25">
      <c r="B198" s="45"/>
      <c r="C198" s="202" t="s">
        <v>123</v>
      </c>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61"/>
      <c r="AF198" s="37"/>
    </row>
    <row r="199" spans="2:32" ht="19.5" customHeight="1" x14ac:dyDescent="0.25">
      <c r="B199" s="45"/>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61"/>
    </row>
    <row r="200" spans="2:32" ht="12" customHeight="1" x14ac:dyDescent="0.25">
      <c r="B200" s="45"/>
      <c r="C200" s="178" t="str">
        <f>IF(Foglio2!N2=1,"Article 5 - JURISDICTION","")</f>
        <v/>
      </c>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61"/>
    </row>
    <row r="201" spans="2:32" ht="12" customHeight="1" x14ac:dyDescent="0.25">
      <c r="B201" s="45"/>
      <c r="C201" s="202" t="str">
        <f>IF(Foglio2!N2=1,"For any dispute in the interpretation or execution of the present agreement, the Court competent will be that from Cosenza, Italy.","")</f>
        <v/>
      </c>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61"/>
    </row>
    <row r="202" spans="2:32" ht="12" customHeight="1" x14ac:dyDescent="0.25">
      <c r="B202" s="45"/>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61"/>
    </row>
    <row r="203" spans="2:32" ht="6.75" customHeight="1" x14ac:dyDescent="0.25">
      <c r="B203" s="45"/>
      <c r="C203" s="62"/>
      <c r="D203" s="62"/>
      <c r="E203" s="62"/>
      <c r="F203" s="62"/>
      <c r="G203" s="62"/>
      <c r="H203" s="62"/>
      <c r="I203" s="62"/>
      <c r="J203" s="62"/>
      <c r="K203" s="62"/>
      <c r="L203" s="62"/>
      <c r="M203" s="62"/>
      <c r="N203" s="62"/>
      <c r="O203" s="62"/>
      <c r="P203" s="62"/>
      <c r="Q203" s="62"/>
      <c r="R203" s="62"/>
      <c r="S203" s="62"/>
      <c r="T203" s="62"/>
      <c r="U203" s="62"/>
      <c r="V203" s="62"/>
      <c r="W203" s="62"/>
      <c r="X203" s="62"/>
      <c r="Y203" s="61"/>
    </row>
    <row r="204" spans="2:32" ht="12" customHeight="1" x14ac:dyDescent="0.25">
      <c r="B204" s="45"/>
      <c r="C204" s="178" t="str">
        <f>IF(Foglio2!N2=1,"Article 6 - TAX CHARGES","")</f>
        <v/>
      </c>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61"/>
    </row>
    <row r="205" spans="2:32" ht="12" customHeight="1" x14ac:dyDescent="0.25">
      <c r="B205" s="45"/>
      <c r="C205" s="202" t="str">
        <f>IF(Foglio2!N2=1,"The present agreement is drawn up in duplicate, and should be registered in case of use based on artt. 5, 6, 39 and 40 of the D.P.R. n. 131 of 26/4/1986. Eventual registration costs will be charged on the requesting party.","")</f>
        <v/>
      </c>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61"/>
    </row>
    <row r="206" spans="2:32" ht="12" customHeight="1" x14ac:dyDescent="0.25">
      <c r="B206" s="45"/>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61"/>
    </row>
    <row r="207" spans="2:32" ht="6.75" customHeight="1" x14ac:dyDescent="0.25">
      <c r="B207" s="45"/>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61"/>
    </row>
    <row r="208" spans="2:32" ht="12" customHeight="1" x14ac:dyDescent="0.25">
      <c r="B208" s="45"/>
      <c r="C208" s="178" t="str">
        <f>IF(Foglio2!N2=1,"Article 7 - PRIVACY","")</f>
        <v/>
      </c>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61"/>
    </row>
    <row r="209" spans="1:26" ht="12" customHeight="1" x14ac:dyDescent="0.25">
      <c r="B209" s="45"/>
      <c r="C209" s="202" t="s">
        <v>129</v>
      </c>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61"/>
    </row>
    <row r="210" spans="1:26" ht="87" customHeight="1" x14ac:dyDescent="0.25">
      <c r="B210" s="45"/>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61"/>
    </row>
    <row r="211" spans="1:26" ht="7.5" customHeight="1" x14ac:dyDescent="0.25">
      <c r="B211" s="63"/>
      <c r="C211" s="64"/>
      <c r="D211" s="64"/>
      <c r="E211" s="64"/>
      <c r="F211" s="64"/>
      <c r="G211" s="64"/>
      <c r="H211" s="64"/>
      <c r="I211" s="64"/>
      <c r="J211" s="64"/>
      <c r="K211" s="64"/>
      <c r="L211" s="64"/>
      <c r="M211" s="64"/>
      <c r="N211" s="64"/>
      <c r="O211" s="64"/>
      <c r="P211" s="64"/>
      <c r="Q211" s="64"/>
      <c r="R211" s="64"/>
      <c r="S211" s="64"/>
      <c r="T211" s="64"/>
      <c r="U211" s="64"/>
      <c r="V211" s="64"/>
      <c r="W211" s="64"/>
      <c r="X211" s="64"/>
      <c r="Y211" s="65"/>
    </row>
    <row r="212" spans="1:26" ht="8.25" customHeight="1" x14ac:dyDescent="0.2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row>
    <row r="213" spans="1:26" ht="14.25" customHeight="1" x14ac:dyDescent="0.25">
      <c r="B213" s="197" t="s">
        <v>97</v>
      </c>
      <c r="C213" s="197"/>
      <c r="D213" s="197"/>
      <c r="E213" s="197"/>
      <c r="F213" s="197"/>
      <c r="G213" s="197"/>
      <c r="H213" s="197"/>
      <c r="I213" s="206">
        <f ca="1">TODAY()</f>
        <v>44971</v>
      </c>
      <c r="J213" s="206"/>
      <c r="K213" s="206"/>
      <c r="L213" s="206"/>
      <c r="M213" s="206"/>
      <c r="N213" s="206"/>
      <c r="O213" s="62"/>
      <c r="P213" s="62"/>
      <c r="Q213" s="62"/>
      <c r="R213" s="62"/>
      <c r="S213" s="62"/>
      <c r="T213" s="62"/>
      <c r="U213" s="62"/>
      <c r="V213" s="62"/>
      <c r="W213" s="62"/>
      <c r="X213" s="62"/>
      <c r="Y213" s="62"/>
    </row>
    <row r="214" spans="1:26" ht="7.5" customHeight="1" x14ac:dyDescent="0.25">
      <c r="B214" s="41"/>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41"/>
    </row>
    <row r="215" spans="1:26" ht="12" customHeight="1" x14ac:dyDescent="0.25">
      <c r="B215" s="207" t="str">
        <f>IF(Foglio2!N2=1,"Signature of the legal representative and Stamp","Signature of whom requires the training services")</f>
        <v>Signature of whom requires the training services</v>
      </c>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row>
    <row r="216" spans="1:26" ht="11.25" customHeight="1" x14ac:dyDescent="0.25">
      <c r="B216" s="208" t="str">
        <f>IF(Foglio2!N2=1,(CONCATENATE("Prof. ",C87,", Head of ",H70)),(CONCATENATE("Dr. ",Foglio1!G17,Foglio2!AA1,G19)))</f>
        <v xml:space="preserve">Dr.  </v>
      </c>
      <c r="C216" s="208"/>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row>
    <row r="217" spans="1:26" ht="12" customHeight="1" x14ac:dyDescent="0.25">
      <c r="B217" s="193"/>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5"/>
    </row>
    <row r="218" spans="1:26" ht="12" customHeight="1" x14ac:dyDescent="0.25">
      <c r="B218" s="196"/>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8"/>
    </row>
    <row r="219" spans="1:26" ht="12" customHeight="1" x14ac:dyDescent="0.25">
      <c r="B219" s="196"/>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8"/>
    </row>
    <row r="220" spans="1:26" ht="12" customHeight="1" x14ac:dyDescent="0.25">
      <c r="B220" s="199"/>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1"/>
    </row>
    <row r="221" spans="1:26" ht="8.25" customHeight="1" x14ac:dyDescent="0.25">
      <c r="B221" s="41"/>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41"/>
    </row>
    <row r="222" spans="1:26" ht="3.75" customHeight="1" x14ac:dyDescent="0.25">
      <c r="B222" s="41"/>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41"/>
    </row>
    <row r="223" spans="1:26" ht="12" customHeight="1" x14ac:dyDescent="0.25">
      <c r="A223" s="197" t="s">
        <v>114</v>
      </c>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row>
    <row r="224" spans="1:26" ht="12" customHeight="1" x14ac:dyDescent="0.25">
      <c r="B224" s="193"/>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5"/>
    </row>
    <row r="225" spans="2:25" ht="12" customHeight="1" x14ac:dyDescent="0.25">
      <c r="B225" s="196"/>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8"/>
    </row>
    <row r="226" spans="2:25" ht="12" customHeight="1" x14ac:dyDescent="0.25">
      <c r="B226" s="196"/>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8"/>
    </row>
    <row r="227" spans="2:25" ht="12" customHeight="1" x14ac:dyDescent="0.25">
      <c r="B227" s="199"/>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1"/>
    </row>
    <row r="228" spans="2:25" ht="12" customHeight="1" x14ac:dyDescent="0.25">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row>
    <row r="229" spans="2:25" ht="12" customHeight="1" x14ac:dyDescent="0.25">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row>
    <row r="230" spans="2:25" ht="12" customHeight="1" x14ac:dyDescent="0.25">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row>
    <row r="231" spans="2:25" ht="12" customHeight="1" x14ac:dyDescent="0.25">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row>
    <row r="232" spans="2:25" ht="12" customHeight="1" x14ac:dyDescent="0.25">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row>
    <row r="233" spans="2:25" ht="12" customHeight="1" x14ac:dyDescent="0.25">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row>
    <row r="234" spans="2:25" ht="12" customHeight="1" x14ac:dyDescent="0.25">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row>
    <row r="235" spans="2:25" ht="12" customHeight="1" x14ac:dyDescent="0.25">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row>
    <row r="236" spans="2:25" ht="12" customHeight="1" x14ac:dyDescent="0.25">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row>
    <row r="237" spans="2:25" ht="12" customHeight="1" x14ac:dyDescent="0.25">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row>
    <row r="238" spans="2:25" ht="12" customHeight="1" x14ac:dyDescent="0.25">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row>
    <row r="239" spans="2:25" ht="12" customHeight="1" x14ac:dyDescent="0.25">
      <c r="B239" s="41"/>
      <c r="Y239" s="41"/>
    </row>
    <row r="240" spans="2:25" ht="12" customHeight="1" x14ac:dyDescent="0.25">
      <c r="B240" s="41"/>
      <c r="Y240" s="41"/>
    </row>
    <row r="241" spans="2:25" ht="12" customHeight="1" x14ac:dyDescent="0.25">
      <c r="B241" s="41"/>
      <c r="Y241" s="41"/>
    </row>
    <row r="242" spans="2:25" ht="12" customHeight="1" x14ac:dyDescent="0.25">
      <c r="B242" s="41"/>
      <c r="Y242" s="41"/>
    </row>
  </sheetData>
  <sheetProtection algorithmName="SHA-512" hashValue="xd3u2QBQ4eu1ThfFQUAlja2wybs55egAuoBUPJT+JcE3+AFLK+f7eURWzbVqc8e4iv2FYY6mvLNTxo552d28gA==" saltValue="R3vwmBMK0+LO7krtDVg9bg==" spinCount="100000" sheet="1" objects="1" scenarios="1" selectLockedCells="1"/>
  <mergeCells count="153">
    <mergeCell ref="B10:Y10"/>
    <mergeCell ref="AB38:AW38"/>
    <mergeCell ref="I111:S115"/>
    <mergeCell ref="I171:S178"/>
    <mergeCell ref="C36:X36"/>
    <mergeCell ref="C38:O38"/>
    <mergeCell ref="P38:X38"/>
    <mergeCell ref="B101:H101"/>
    <mergeCell ref="U119:Y119"/>
    <mergeCell ref="C165:X166"/>
    <mergeCell ref="C168:X168"/>
    <mergeCell ref="C152:X153"/>
    <mergeCell ref="C167:X167"/>
    <mergeCell ref="C150:X151"/>
    <mergeCell ref="C130:X131"/>
    <mergeCell ref="C158:X159"/>
    <mergeCell ref="C119:T119"/>
    <mergeCell ref="C160:X161"/>
    <mergeCell ref="AB93:AV93"/>
    <mergeCell ref="B81:G81"/>
    <mergeCell ref="AB96:AW96"/>
    <mergeCell ref="T126:X126"/>
    <mergeCell ref="C164:H164"/>
    <mergeCell ref="I164:X164"/>
    <mergeCell ref="C143:X144"/>
    <mergeCell ref="E126:Q126"/>
    <mergeCell ref="C140:X140"/>
    <mergeCell ref="C129:X129"/>
    <mergeCell ref="K27:X27"/>
    <mergeCell ref="AB87:AV89"/>
    <mergeCell ref="C87:X87"/>
    <mergeCell ref="H75:R75"/>
    <mergeCell ref="B73:G73"/>
    <mergeCell ref="H77:R77"/>
    <mergeCell ref="B66:R66"/>
    <mergeCell ref="T66:X66"/>
    <mergeCell ref="B84:R84"/>
    <mergeCell ref="AB36:AW36"/>
    <mergeCell ref="B58:V58"/>
    <mergeCell ref="B56:Y56"/>
    <mergeCell ref="B33:Y33"/>
    <mergeCell ref="B34:X34"/>
    <mergeCell ref="B27:J27"/>
    <mergeCell ref="AB66:AV66"/>
    <mergeCell ref="S75:U75"/>
    <mergeCell ref="H73:X73"/>
    <mergeCell ref="AB68:AV73"/>
    <mergeCell ref="F89:P90"/>
    <mergeCell ref="AB17:AW19"/>
    <mergeCell ref="G21:X21"/>
    <mergeCell ref="B21:F21"/>
    <mergeCell ref="H23:X23"/>
    <mergeCell ref="H25:X25"/>
    <mergeCell ref="B17:E17"/>
    <mergeCell ref="B19:F19"/>
    <mergeCell ref="B15:Y15"/>
    <mergeCell ref="G17:X17"/>
    <mergeCell ref="G19:X19"/>
    <mergeCell ref="B23:G23"/>
    <mergeCell ref="B25:G25"/>
    <mergeCell ref="O123:X123"/>
    <mergeCell ref="C123:F123"/>
    <mergeCell ref="G123:N123"/>
    <mergeCell ref="C138:H138"/>
    <mergeCell ref="I138:X138"/>
    <mergeCell ref="C128:X128"/>
    <mergeCell ref="I65:X65"/>
    <mergeCell ref="B77:F77"/>
    <mergeCell ref="V75:X75"/>
    <mergeCell ref="B126:D126"/>
    <mergeCell ref="B75:G75"/>
    <mergeCell ref="C86:X86"/>
    <mergeCell ref="Q89:T90"/>
    <mergeCell ref="B83:X83"/>
    <mergeCell ref="B79:L79"/>
    <mergeCell ref="H81:X81"/>
    <mergeCell ref="M79:X79"/>
    <mergeCell ref="C89:E90"/>
    <mergeCell ref="U89:X89"/>
    <mergeCell ref="C188:X188"/>
    <mergeCell ref="I186:K186"/>
    <mergeCell ref="B215:Y215"/>
    <mergeCell ref="B216:Y216"/>
    <mergeCell ref="C154:X155"/>
    <mergeCell ref="C205:X206"/>
    <mergeCell ref="B213:H213"/>
    <mergeCell ref="B29:J29"/>
    <mergeCell ref="K29:X29"/>
    <mergeCell ref="B70:G71"/>
    <mergeCell ref="H70:X71"/>
    <mergeCell ref="B65:H65"/>
    <mergeCell ref="B67:X67"/>
    <mergeCell ref="B31:I31"/>
    <mergeCell ref="J31:X31"/>
    <mergeCell ref="B116:Y116"/>
    <mergeCell ref="J93:S93"/>
    <mergeCell ref="B94:X95"/>
    <mergeCell ref="B96:X98"/>
    <mergeCell ref="B106:H108"/>
    <mergeCell ref="B93:H93"/>
    <mergeCell ref="I101:X102"/>
    <mergeCell ref="C208:X208"/>
    <mergeCell ref="C121:X121"/>
    <mergeCell ref="B224:Y227"/>
    <mergeCell ref="A223:Z223"/>
    <mergeCell ref="C201:X202"/>
    <mergeCell ref="C194:E194"/>
    <mergeCell ref="C200:X200"/>
    <mergeCell ref="C189:X191"/>
    <mergeCell ref="B217:Y220"/>
    <mergeCell ref="C192:S192"/>
    <mergeCell ref="C197:X197"/>
    <mergeCell ref="C209:X210"/>
    <mergeCell ref="C204:X204"/>
    <mergeCell ref="F194:G194"/>
    <mergeCell ref="C195:X196"/>
    <mergeCell ref="C198:X199"/>
    <mergeCell ref="I213:N213"/>
    <mergeCell ref="C182:X183"/>
    <mergeCell ref="C186:H186"/>
    <mergeCell ref="C139:X139"/>
    <mergeCell ref="C141:X141"/>
    <mergeCell ref="C11:L11"/>
    <mergeCell ref="M11:Q11"/>
    <mergeCell ref="C135:X137"/>
    <mergeCell ref="C132:X132"/>
    <mergeCell ref="C125:X125"/>
    <mergeCell ref="C156:X157"/>
    <mergeCell ref="C133:X134"/>
    <mergeCell ref="L186:N186"/>
    <mergeCell ref="C185:X185"/>
    <mergeCell ref="O186:S186"/>
    <mergeCell ref="B180:Y180"/>
    <mergeCell ref="T103:W103"/>
    <mergeCell ref="O103:S103"/>
    <mergeCell ref="B103:N103"/>
    <mergeCell ref="B104:Y105"/>
    <mergeCell ref="I106:Y108"/>
    <mergeCell ref="C142:X142"/>
    <mergeCell ref="C163:X163"/>
    <mergeCell ref="C145:X147"/>
    <mergeCell ref="C148:X149"/>
    <mergeCell ref="AB42:AW42"/>
    <mergeCell ref="AB49:AW52"/>
    <mergeCell ref="B41:P41"/>
    <mergeCell ref="B42:T42"/>
    <mergeCell ref="V42:X42"/>
    <mergeCell ref="B45:L45"/>
    <mergeCell ref="B46:W46"/>
    <mergeCell ref="C49:X50"/>
    <mergeCell ref="B52:T53"/>
    <mergeCell ref="V52:X53"/>
    <mergeCell ref="C47:X48"/>
  </mergeCells>
  <dataValidations count="3">
    <dataValidation type="list" showErrorMessage="1" sqref="T66:X66">
      <formula1>InvoicePublic</formula1>
    </dataValidation>
    <dataValidation type="list" showErrorMessage="1" sqref="C36:X36">
      <formula1>Position</formula1>
    </dataValidation>
    <dataValidation type="list" allowBlank="1" showInputMessage="1" showErrorMessage="1" sqref="V42:X42">
      <formula1>Alumno</formula1>
    </dataValidation>
  </dataValidations>
  <pageMargins left="0.7" right="0.7" top="0.75" bottom="0.75" header="0.3" footer="0.3"/>
  <pageSetup paperSize="9"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selection activeCell="B1" sqref="B1"/>
    </sheetView>
  </sheetViews>
  <sheetFormatPr defaultRowHeight="12" x14ac:dyDescent="0.2"/>
  <cols>
    <col min="1" max="1" width="39.42578125" style="110" bestFit="1" customWidth="1"/>
    <col min="2" max="2" width="8.42578125" style="110" customWidth="1"/>
    <col min="3" max="3" width="8.5703125" style="110" customWidth="1"/>
    <col min="4" max="4" width="7.28515625" style="110" customWidth="1"/>
    <col min="5" max="5" width="4.85546875" style="110" bestFit="1" customWidth="1"/>
    <col min="6" max="6" width="9.42578125" style="110" bestFit="1" customWidth="1"/>
    <col min="7" max="7" width="26.28515625" style="110" bestFit="1" customWidth="1"/>
    <col min="8" max="8" width="4.85546875" style="110" bestFit="1" customWidth="1"/>
    <col min="9" max="9" width="9.140625" style="110"/>
    <col min="10" max="10" width="12.28515625" style="110" customWidth="1"/>
    <col min="11" max="13" width="5.85546875" style="110" customWidth="1"/>
    <col min="14" max="14" width="5.5703125" style="110" bestFit="1" customWidth="1"/>
    <col min="15" max="15" width="12" style="110" bestFit="1" customWidth="1"/>
    <col min="16" max="16" width="4.85546875" style="110" bestFit="1" customWidth="1"/>
    <col min="17" max="17" width="9.140625" style="110"/>
    <col min="18" max="18" width="10" style="110" bestFit="1" customWidth="1"/>
    <col min="19" max="19" width="8" style="110" bestFit="1" customWidth="1"/>
    <col min="20" max="20" width="8.28515625" style="110" bestFit="1" customWidth="1"/>
    <col min="21" max="21" width="6.7109375" style="110" bestFit="1" customWidth="1"/>
    <col min="22" max="22" width="9" style="110" bestFit="1" customWidth="1"/>
    <col min="23" max="23" width="7.140625" style="110" bestFit="1" customWidth="1"/>
    <col min="24" max="25" width="6.85546875" style="110" bestFit="1" customWidth="1"/>
    <col min="26" max="26" width="11.42578125" style="110" bestFit="1" customWidth="1"/>
    <col min="27" max="27" width="6" style="110" bestFit="1" customWidth="1"/>
    <col min="28" max="28" width="6.42578125" style="110" bestFit="1" customWidth="1"/>
    <col min="29" max="29" width="10" style="110" bestFit="1" customWidth="1"/>
    <col min="30" max="16384" width="9.140625" style="110"/>
  </cols>
  <sheetData>
    <row r="1" spans="1:27" x14ac:dyDescent="0.2">
      <c r="A1" s="110" t="s">
        <v>4</v>
      </c>
      <c r="E1" s="110">
        <f>IF(Foglio1!G17&lt;&gt;"",1,0)</f>
        <v>0</v>
      </c>
      <c r="G1" s="110" t="s">
        <v>108</v>
      </c>
      <c r="H1" s="110" t="e">
        <f>IF(Foglio1!#REF!=Foglio2!G1,1,0)</f>
        <v>#REF!</v>
      </c>
      <c r="J1" s="110" t="s">
        <v>14</v>
      </c>
      <c r="N1" s="110">
        <f>IF(Foglio1!U79&lt;&gt;"",1,0)</f>
        <v>0</v>
      </c>
      <c r="O1" s="112" t="s">
        <v>47</v>
      </c>
      <c r="P1" s="110" t="e">
        <f>IF(Foglio1!#REF!&lt;&gt;"",1,0)</f>
        <v>#REF!</v>
      </c>
      <c r="V1" s="110" t="s">
        <v>36</v>
      </c>
      <c r="W1" s="110" t="s">
        <v>37</v>
      </c>
      <c r="Z1" s="110" t="s">
        <v>53</v>
      </c>
      <c r="AA1" s="110" t="s">
        <v>37</v>
      </c>
    </row>
    <row r="2" spans="1:27" x14ac:dyDescent="0.2">
      <c r="A2" s="110" t="s">
        <v>5</v>
      </c>
      <c r="E2" s="110">
        <f>IF(Foglio1!G19&lt;&gt;"",1,0)</f>
        <v>0</v>
      </c>
      <c r="J2" s="110" t="s">
        <v>15</v>
      </c>
      <c r="K2" s="110" t="s">
        <v>73</v>
      </c>
      <c r="L2" s="110" t="s">
        <v>1</v>
      </c>
      <c r="N2" s="110">
        <f>IF(Foglio1!T66=Foglio2!K2,1,0)</f>
        <v>0</v>
      </c>
      <c r="O2" s="110" t="s">
        <v>48</v>
      </c>
      <c r="P2" s="110" t="e">
        <f>IF(Foglio1!#REF!&lt;&gt;"",1,0)</f>
        <v>#REF!</v>
      </c>
      <c r="V2" s="110" t="s">
        <v>39</v>
      </c>
      <c r="W2" s="110" t="s">
        <v>38</v>
      </c>
      <c r="AA2" s="110" t="s">
        <v>37</v>
      </c>
    </row>
    <row r="3" spans="1:27" x14ac:dyDescent="0.2">
      <c r="A3" s="110" t="s">
        <v>6</v>
      </c>
      <c r="E3" s="110">
        <f>IF(Foglio1!G21&lt;&gt;"",1,0)</f>
        <v>0</v>
      </c>
      <c r="J3" s="110" t="s">
        <v>43</v>
      </c>
      <c r="N3" s="110" t="e">
        <f>IF(Foglio1!#REF!&lt;&gt;"",1,0)</f>
        <v>#REF!</v>
      </c>
      <c r="O3" s="110" t="s">
        <v>110</v>
      </c>
      <c r="P3" s="110" t="e">
        <f>IF(Foglio1!#REF!="",0,1)</f>
        <v>#REF!</v>
      </c>
      <c r="R3" s="110" t="s">
        <v>22</v>
      </c>
      <c r="S3" s="110">
        <f>IF(AND(E5=1,E17=1),1500,IF(AND(E5=1,E17=2),2800,IF(AND(E5=1,E17=3),4000,IF(AND(E5=1,E17=4),5000,0))))</f>
        <v>0</v>
      </c>
    </row>
    <row r="4" spans="1:27" x14ac:dyDescent="0.2">
      <c r="A4" s="110" t="s">
        <v>7</v>
      </c>
      <c r="E4" s="110">
        <f>IF(Foglio1!H23&lt;&gt;"",1,0)</f>
        <v>0</v>
      </c>
      <c r="G4" s="110" t="s">
        <v>108</v>
      </c>
      <c r="H4" s="110" t="e">
        <f>IF(Foglio1!#REF!=Foglio2!G4,1,0)</f>
        <v>#REF!</v>
      </c>
      <c r="J4" s="110" t="s">
        <v>44</v>
      </c>
      <c r="N4" s="110" t="e">
        <f>IF(Foglio1!#REF!&gt;0,Foglio1!#REF!,IF(Foglio1!#REF!="",0,0))</f>
        <v>#REF!</v>
      </c>
      <c r="AA4" s="110" t="s">
        <v>52</v>
      </c>
    </row>
    <row r="5" spans="1:27" x14ac:dyDescent="0.2">
      <c r="A5" s="110" t="s">
        <v>3</v>
      </c>
      <c r="E5" s="110">
        <f>IF(Foglio1!H25&lt;&gt;"",1,0)</f>
        <v>0</v>
      </c>
    </row>
    <row r="6" spans="1:27" x14ac:dyDescent="0.2">
      <c r="A6" s="110" t="s">
        <v>69</v>
      </c>
      <c r="E6" s="110">
        <f>IF(Foglio1!K27&lt;&gt;"",1,0)</f>
        <v>0</v>
      </c>
      <c r="J6" s="110" t="s">
        <v>51</v>
      </c>
      <c r="N6" s="110">
        <f>Z22</f>
        <v>0</v>
      </c>
      <c r="S6" s="110" t="s">
        <v>18</v>
      </c>
      <c r="T6" s="110" t="s">
        <v>8</v>
      </c>
      <c r="V6" s="110" t="s">
        <v>46</v>
      </c>
      <c r="W6" s="110" t="s">
        <v>0</v>
      </c>
    </row>
    <row r="7" spans="1:27" x14ac:dyDescent="0.2">
      <c r="A7" s="110" t="s">
        <v>70</v>
      </c>
      <c r="E7" s="110">
        <f>IF(Foglio1!K29&lt;&gt;"",1,0)</f>
        <v>0</v>
      </c>
      <c r="S7" s="110">
        <f>E17</f>
        <v>1</v>
      </c>
      <c r="T7" s="110">
        <f>E15</f>
        <v>0</v>
      </c>
      <c r="V7" s="113">
        <f>Foglio1!V52</f>
        <v>0</v>
      </c>
      <c r="W7" s="110">
        <f>E10</f>
        <v>0</v>
      </c>
    </row>
    <row r="8" spans="1:27" x14ac:dyDescent="0.2">
      <c r="A8" s="110" t="s">
        <v>71</v>
      </c>
      <c r="E8" s="110">
        <f>IF(Foglio1!$C$36=Foglio2!A8,1,0)</f>
        <v>0</v>
      </c>
      <c r="G8" s="110" t="s">
        <v>9</v>
      </c>
      <c r="H8" s="110">
        <f>IF(OR(Foglio1!X58="x",Foglio1!X58="X"),1,0)</f>
        <v>0</v>
      </c>
    </row>
    <row r="9" spans="1:27" x14ac:dyDescent="0.2">
      <c r="A9" s="110" t="s">
        <v>72</v>
      </c>
      <c r="E9" s="110">
        <f>IF(Foglio1!$C$36=Foglio2!A9,1,0)</f>
        <v>0</v>
      </c>
    </row>
    <row r="10" spans="1:27" x14ac:dyDescent="0.2">
      <c r="A10" s="110" t="s">
        <v>136</v>
      </c>
      <c r="E10" s="110">
        <f>IF(Foglio1!$C$36=Foglio2!A10,1,0)</f>
        <v>0</v>
      </c>
      <c r="G10" s="110" t="s">
        <v>10</v>
      </c>
      <c r="H10" s="110">
        <f>IF(Foglio1!H70&lt;&gt;"",1,0)</f>
        <v>0</v>
      </c>
    </row>
    <row r="11" spans="1:27" x14ac:dyDescent="0.2">
      <c r="A11" s="110" t="s">
        <v>104</v>
      </c>
      <c r="E11" s="110">
        <f>IF(Foglio1!$C$36=Foglio2!A11,1,0)</f>
        <v>0</v>
      </c>
      <c r="G11" s="110" t="s">
        <v>11</v>
      </c>
      <c r="H11" s="110">
        <f>IF(Foglio1!H73&lt;&gt;"",1,0)</f>
        <v>0</v>
      </c>
      <c r="J11" s="110" t="s">
        <v>16</v>
      </c>
      <c r="N11" s="110">
        <f>IF(OR(Foglio1!X93="x",Foglio1!X93="X"),1,0)</f>
        <v>0</v>
      </c>
      <c r="R11" s="110" t="s">
        <v>23</v>
      </c>
      <c r="S11" s="110" t="s">
        <v>21</v>
      </c>
    </row>
    <row r="12" spans="1:27" x14ac:dyDescent="0.2">
      <c r="A12" s="110" t="s">
        <v>100</v>
      </c>
      <c r="E12" s="110">
        <f>IF(Foglio1!$C$36=Foglio2!A12,1,0)</f>
        <v>0</v>
      </c>
      <c r="G12" s="110" t="s">
        <v>12</v>
      </c>
      <c r="H12" s="110">
        <f>IF(Foglio1!H75&lt;&gt;"",1,0)</f>
        <v>0</v>
      </c>
      <c r="J12" s="110" t="s">
        <v>17</v>
      </c>
      <c r="R12" s="113" t="str">
        <f>CONCATENATE(S7,T7,V7,W7)</f>
        <v>1000</v>
      </c>
      <c r="S12" s="110">
        <f>VLOOKUP($R$12,Foglio3!$A$1:$G$97,7,FALSE)</f>
        <v>800</v>
      </c>
    </row>
    <row r="13" spans="1:27" x14ac:dyDescent="0.2">
      <c r="A13" s="110" t="s">
        <v>105</v>
      </c>
      <c r="E13" s="110">
        <f>IF(Foglio1!$C$36=Foglio2!A13,1,0)</f>
        <v>0</v>
      </c>
      <c r="G13" s="110" t="s">
        <v>2</v>
      </c>
      <c r="H13" s="110">
        <f>IF(Foglio1!V75&lt;&gt;"",1,0)</f>
        <v>0</v>
      </c>
    </row>
    <row r="14" spans="1:27" x14ac:dyDescent="0.2">
      <c r="G14" s="110" t="s">
        <v>13</v>
      </c>
      <c r="H14" s="110">
        <f>IF(Foglio1!M79&lt;&gt;"",1,0)</f>
        <v>0</v>
      </c>
      <c r="J14" s="110" t="s">
        <v>40</v>
      </c>
      <c r="N14" s="110">
        <f>IF(Foglio1!C87&lt;&gt;"",1,0)</f>
        <v>0</v>
      </c>
    </row>
    <row r="15" spans="1:27" x14ac:dyDescent="0.2">
      <c r="A15" s="110" t="s">
        <v>8</v>
      </c>
      <c r="B15" s="110" t="s">
        <v>73</v>
      </c>
      <c r="C15" s="110" t="s">
        <v>1</v>
      </c>
      <c r="E15" s="110">
        <f>IF(Foglio1!V42=Foglio2!B15,1,0)</f>
        <v>0</v>
      </c>
      <c r="G15" s="110" t="s">
        <v>79</v>
      </c>
      <c r="H15" s="110">
        <f>IF(Foglio1!H77&lt;&gt;"",1,0)</f>
        <v>0</v>
      </c>
      <c r="J15" s="110" t="s">
        <v>41</v>
      </c>
      <c r="N15" s="110">
        <f>IF(Foglio1!F89&lt;&gt;"",1,0)</f>
        <v>0</v>
      </c>
    </row>
    <row r="16" spans="1:27" x14ac:dyDescent="0.2">
      <c r="G16" s="110" t="s">
        <v>81</v>
      </c>
      <c r="H16" s="110">
        <f>IF(Foglio1!H81&lt;&gt;"",1,0)</f>
        <v>0</v>
      </c>
      <c r="J16" s="110" t="s">
        <v>42</v>
      </c>
      <c r="N16" s="110">
        <f>IF(Foglio1!U89&lt;&gt;"",1,0)</f>
        <v>0</v>
      </c>
    </row>
    <row r="17" spans="1:26" x14ac:dyDescent="0.2">
      <c r="A17" s="110" t="s">
        <v>18</v>
      </c>
      <c r="E17" s="110">
        <v>1</v>
      </c>
    </row>
    <row r="18" spans="1:26" x14ac:dyDescent="0.2">
      <c r="F18" s="110">
        <f>S12</f>
        <v>800</v>
      </c>
    </row>
    <row r="19" spans="1:26" x14ac:dyDescent="0.2">
      <c r="A19" s="110" t="s">
        <v>19</v>
      </c>
    </row>
    <row r="20" spans="1:26" x14ac:dyDescent="0.2">
      <c r="J20" s="110" t="s">
        <v>26</v>
      </c>
      <c r="Q20" s="110" t="s">
        <v>27</v>
      </c>
      <c r="Y20" s="110" t="s">
        <v>34</v>
      </c>
    </row>
    <row r="21" spans="1:26" x14ac:dyDescent="0.2">
      <c r="A21" s="110" t="s">
        <v>24</v>
      </c>
      <c r="F21" s="110">
        <f>SUM(E1:E7,E27)</f>
        <v>0</v>
      </c>
      <c r="J21" s="110">
        <f>E8+E9+E10+E11+E12+E13</f>
        <v>0</v>
      </c>
      <c r="Q21" s="110" t="s">
        <v>28</v>
      </c>
      <c r="R21" s="110">
        <f>E15</f>
        <v>0</v>
      </c>
      <c r="Y21" s="110" t="s">
        <v>28</v>
      </c>
      <c r="Z21" s="110">
        <f>N2</f>
        <v>0</v>
      </c>
    </row>
    <row r="22" spans="1:26" x14ac:dyDescent="0.2">
      <c r="A22" s="110" t="s">
        <v>25</v>
      </c>
      <c r="Q22" s="110" t="s">
        <v>29</v>
      </c>
      <c r="R22" s="110" t="e">
        <f>IF(Foglio1!#REF!=Foglio2!C15,1,0)</f>
        <v>#REF!</v>
      </c>
      <c r="Y22" s="110" t="s">
        <v>29</v>
      </c>
      <c r="Z22" s="110">
        <f>IF(Foglio1!T66=Foglio2!L2,1,0)</f>
        <v>0</v>
      </c>
    </row>
    <row r="23" spans="1:26" x14ac:dyDescent="0.2">
      <c r="F23" s="110">
        <f>SUM(E1:E6)</f>
        <v>0</v>
      </c>
    </row>
    <row r="24" spans="1:26" x14ac:dyDescent="0.2">
      <c r="A24" s="110" t="s">
        <v>35</v>
      </c>
      <c r="F24" s="110" t="e">
        <f>H1+H4</f>
        <v>#REF!</v>
      </c>
      <c r="I24" s="110" t="s">
        <v>31</v>
      </c>
      <c r="N24" s="110" t="e">
        <f>H1+H4</f>
        <v>#REF!</v>
      </c>
      <c r="P24" s="110" t="s">
        <v>32</v>
      </c>
      <c r="R24" s="110">
        <f>H5+H6</f>
        <v>0</v>
      </c>
      <c r="U24" s="110" t="s">
        <v>33</v>
      </c>
      <c r="W24" s="110">
        <f>H8+H9</f>
        <v>0</v>
      </c>
    </row>
    <row r="25" spans="1:26" x14ac:dyDescent="0.2">
      <c r="A25" s="110" t="s">
        <v>30</v>
      </c>
    </row>
    <row r="27" spans="1:26" x14ac:dyDescent="0.2">
      <c r="A27" s="110" t="s">
        <v>115</v>
      </c>
      <c r="E27" s="110">
        <f>IF(Foglio1!J31&lt;&gt;"",1,0)</f>
        <v>0</v>
      </c>
    </row>
    <row r="28" spans="1:26" x14ac:dyDescent="0.2">
      <c r="I28" s="110" t="s">
        <v>50</v>
      </c>
    </row>
    <row r="29" spans="1:26" x14ac:dyDescent="0.2">
      <c r="A29" s="110" t="s">
        <v>49</v>
      </c>
      <c r="J29" s="110">
        <f>SUM(N14:N16)</f>
        <v>0</v>
      </c>
    </row>
    <row r="30" spans="1:26" x14ac:dyDescent="0.2">
      <c r="A30" s="110">
        <f>SUM(H10:H16)</f>
        <v>0</v>
      </c>
    </row>
    <row r="33" spans="1:1" x14ac:dyDescent="0.2">
      <c r="A33" s="110" t="s">
        <v>54</v>
      </c>
    </row>
    <row r="34" spans="1:1" x14ac:dyDescent="0.2">
      <c r="A34" s="110" t="s">
        <v>55</v>
      </c>
    </row>
    <row r="35" spans="1:1" x14ac:dyDescent="0.2">
      <c r="A35" s="110" t="s">
        <v>56</v>
      </c>
    </row>
    <row r="36" spans="1:1" x14ac:dyDescent="0.2">
      <c r="A36" s="110" t="s">
        <v>57</v>
      </c>
    </row>
    <row r="37" spans="1:1" x14ac:dyDescent="0.2">
      <c r="A37" s="110" t="s">
        <v>58</v>
      </c>
    </row>
    <row r="38" spans="1:1" x14ac:dyDescent="0.2">
      <c r="A38" s="110" t="s">
        <v>59</v>
      </c>
    </row>
    <row r="39" spans="1:1" x14ac:dyDescent="0.2">
      <c r="A39" s="110" t="s">
        <v>60</v>
      </c>
    </row>
    <row r="40" spans="1:1" x14ac:dyDescent="0.2">
      <c r="A40" s="110" t="s">
        <v>61</v>
      </c>
    </row>
  </sheetData>
  <sheetProtection algorithmName="SHA-512" hashValue="xIoPFLNqymYPWD8SYgtb2sJTwLgfdzTt6QpV0xsC9/5mS4w5zMLLMva1cV90tXCUK3GFCXOzq3YitCcA8EXePw==" saltValue="dLbHqKelGKrPNJ+VvDEwrQ==" spinCount="100000" sheet="1" objects="1" scenarios="1" selectLockedCells="1" selectUnlockedCells="1"/>
  <dataValidations count="1">
    <dataValidation type="list" allowBlank="1" showInputMessage="1" showErrorMessage="1" sqref="G2">
      <formula1>Text_Mining</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selection activeCell="H1" sqref="H1"/>
    </sheetView>
  </sheetViews>
  <sheetFormatPr defaultRowHeight="12" x14ac:dyDescent="0.2"/>
  <cols>
    <col min="1" max="1" width="6.140625" style="131" bestFit="1" customWidth="1"/>
    <col min="2" max="2" width="4.42578125" style="131" bestFit="1" customWidth="1"/>
    <col min="3" max="3" width="7.140625" style="131" bestFit="1" customWidth="1"/>
    <col min="4" max="4" width="7" style="131" customWidth="1"/>
    <col min="5" max="5" width="7.5703125" style="131" bestFit="1" customWidth="1"/>
    <col min="6" max="6" width="10" style="131" bestFit="1" customWidth="1"/>
    <col min="7" max="7" width="5.85546875" style="131" bestFit="1" customWidth="1"/>
    <col min="8" max="8" width="5.140625" style="131" bestFit="1" customWidth="1"/>
    <col min="9" max="9" width="7" style="131" bestFit="1" customWidth="1"/>
    <col min="10" max="10" width="5.7109375" style="131" bestFit="1" customWidth="1"/>
    <col min="11" max="16384" width="9.140625" style="131"/>
  </cols>
  <sheetData>
    <row r="1" spans="1:7" x14ac:dyDescent="0.2">
      <c r="A1" s="110" t="s">
        <v>23</v>
      </c>
      <c r="B1" s="110" t="s">
        <v>20</v>
      </c>
      <c r="C1" s="110" t="s">
        <v>18</v>
      </c>
      <c r="D1" s="110" t="s">
        <v>8</v>
      </c>
      <c r="E1" s="110" t="s">
        <v>45</v>
      </c>
      <c r="F1" s="110" t="s">
        <v>0</v>
      </c>
      <c r="G1" s="110" t="s">
        <v>21</v>
      </c>
    </row>
    <row r="2" spans="1:7" x14ac:dyDescent="0.2">
      <c r="A2" s="140" t="s">
        <v>138</v>
      </c>
      <c r="B2" s="110">
        <v>1</v>
      </c>
      <c r="C2" s="110">
        <v>1</v>
      </c>
      <c r="D2" s="110">
        <v>0</v>
      </c>
      <c r="E2" s="110">
        <v>0</v>
      </c>
      <c r="F2" s="110">
        <v>0</v>
      </c>
      <c r="G2" s="110">
        <v>800</v>
      </c>
    </row>
    <row r="3" spans="1:7" x14ac:dyDescent="0.2">
      <c r="A3" s="140" t="s">
        <v>139</v>
      </c>
      <c r="B3" s="141">
        <v>2</v>
      </c>
      <c r="C3" s="110">
        <v>1</v>
      </c>
      <c r="D3" s="110">
        <v>0</v>
      </c>
      <c r="E3" s="141">
        <v>0</v>
      </c>
      <c r="F3" s="141">
        <v>1</v>
      </c>
      <c r="G3" s="141">
        <v>800</v>
      </c>
    </row>
    <row r="4" spans="1:7" x14ac:dyDescent="0.2">
      <c r="A4" s="140" t="s">
        <v>140</v>
      </c>
      <c r="B4" s="110">
        <v>3</v>
      </c>
      <c r="C4" s="110">
        <v>1</v>
      </c>
      <c r="D4" s="110">
        <v>0</v>
      </c>
      <c r="E4" s="110">
        <v>2</v>
      </c>
      <c r="F4" s="110">
        <v>1</v>
      </c>
      <c r="G4" s="110">
        <v>750</v>
      </c>
    </row>
    <row r="5" spans="1:7" x14ac:dyDescent="0.2">
      <c r="A5" s="140" t="s">
        <v>141</v>
      </c>
      <c r="B5" s="141">
        <v>4</v>
      </c>
      <c r="C5" s="110">
        <v>1</v>
      </c>
      <c r="D5" s="110">
        <v>0</v>
      </c>
      <c r="E5" s="110">
        <v>3</v>
      </c>
      <c r="F5" s="110">
        <v>1</v>
      </c>
      <c r="G5" s="110">
        <v>700</v>
      </c>
    </row>
    <row r="6" spans="1:7" x14ac:dyDescent="0.2">
      <c r="A6" s="140" t="s">
        <v>142</v>
      </c>
      <c r="B6" s="110">
        <v>5</v>
      </c>
      <c r="C6" s="110">
        <v>1</v>
      </c>
      <c r="D6" s="110">
        <v>0</v>
      </c>
      <c r="E6" s="110">
        <v>4</v>
      </c>
      <c r="F6" s="110">
        <v>1</v>
      </c>
      <c r="G6" s="110">
        <v>700</v>
      </c>
    </row>
    <row r="7" spans="1:7" x14ac:dyDescent="0.2">
      <c r="A7" s="140" t="s">
        <v>143</v>
      </c>
      <c r="B7" s="141">
        <v>6</v>
      </c>
      <c r="C7" s="110">
        <v>1</v>
      </c>
      <c r="D7" s="110">
        <v>0</v>
      </c>
      <c r="E7" s="110">
        <v>5</v>
      </c>
      <c r="F7" s="110">
        <v>1</v>
      </c>
      <c r="G7" s="110">
        <v>700</v>
      </c>
    </row>
    <row r="8" spans="1:7" x14ac:dyDescent="0.2">
      <c r="A8" s="140" t="s">
        <v>144</v>
      </c>
      <c r="B8" s="110">
        <v>7</v>
      </c>
      <c r="C8" s="110">
        <v>1</v>
      </c>
      <c r="D8" s="110">
        <v>0</v>
      </c>
      <c r="E8" s="110">
        <v>6</v>
      </c>
      <c r="F8" s="110">
        <v>1</v>
      </c>
      <c r="G8" s="110">
        <v>700</v>
      </c>
    </row>
    <row r="9" spans="1:7" x14ac:dyDescent="0.2">
      <c r="A9" s="140" t="s">
        <v>145</v>
      </c>
      <c r="B9" s="141">
        <v>8</v>
      </c>
      <c r="C9" s="110">
        <v>1</v>
      </c>
      <c r="D9" s="110">
        <v>0</v>
      </c>
      <c r="E9" s="110">
        <v>7</v>
      </c>
      <c r="F9" s="110">
        <v>1</v>
      </c>
      <c r="G9" s="110">
        <v>700</v>
      </c>
    </row>
    <row r="10" spans="1:7" x14ac:dyDescent="0.2">
      <c r="A10" s="140" t="s">
        <v>146</v>
      </c>
      <c r="B10" s="110">
        <v>9</v>
      </c>
      <c r="C10" s="110">
        <v>1</v>
      </c>
      <c r="D10" s="110">
        <v>0</v>
      </c>
      <c r="E10" s="110">
        <v>8</v>
      </c>
      <c r="F10" s="110">
        <v>1</v>
      </c>
      <c r="G10" s="110">
        <v>700</v>
      </c>
    </row>
    <row r="11" spans="1:7" x14ac:dyDescent="0.2">
      <c r="A11" s="140" t="s">
        <v>147</v>
      </c>
      <c r="B11" s="141">
        <v>10</v>
      </c>
      <c r="C11" s="110">
        <v>1</v>
      </c>
      <c r="D11" s="110">
        <v>0</v>
      </c>
      <c r="E11" s="110">
        <v>9</v>
      </c>
      <c r="F11" s="110">
        <v>1</v>
      </c>
      <c r="G11" s="110">
        <v>700</v>
      </c>
    </row>
    <row r="12" spans="1:7" x14ac:dyDescent="0.2">
      <c r="A12" s="140" t="s">
        <v>148</v>
      </c>
      <c r="B12" s="110">
        <v>11</v>
      </c>
      <c r="C12" s="110">
        <v>1</v>
      </c>
      <c r="D12" s="110">
        <v>1</v>
      </c>
      <c r="E12" s="110">
        <v>0</v>
      </c>
      <c r="F12" s="110">
        <v>0</v>
      </c>
      <c r="G12" s="110">
        <v>750</v>
      </c>
    </row>
    <row r="13" spans="1:7" x14ac:dyDescent="0.2">
      <c r="A13" s="140" t="s">
        <v>149</v>
      </c>
      <c r="B13" s="141">
        <v>12</v>
      </c>
      <c r="C13" s="110">
        <v>1</v>
      </c>
      <c r="D13" s="110">
        <v>1</v>
      </c>
      <c r="E13" s="141">
        <v>0</v>
      </c>
      <c r="F13" s="141">
        <v>1</v>
      </c>
      <c r="G13" s="141">
        <v>750</v>
      </c>
    </row>
    <row r="14" spans="1:7" x14ac:dyDescent="0.2">
      <c r="A14" s="140" t="s">
        <v>150</v>
      </c>
      <c r="B14" s="110">
        <v>13</v>
      </c>
      <c r="C14" s="110">
        <v>1</v>
      </c>
      <c r="D14" s="110">
        <v>1</v>
      </c>
      <c r="E14" s="110">
        <v>2</v>
      </c>
      <c r="F14" s="110">
        <v>1</v>
      </c>
      <c r="G14" s="110">
        <v>750</v>
      </c>
    </row>
    <row r="15" spans="1:7" x14ac:dyDescent="0.2">
      <c r="A15" s="140" t="s">
        <v>151</v>
      </c>
      <c r="B15" s="141">
        <v>14</v>
      </c>
      <c r="C15" s="110">
        <v>1</v>
      </c>
      <c r="D15" s="110">
        <v>1</v>
      </c>
      <c r="E15" s="110">
        <v>3</v>
      </c>
      <c r="F15" s="110">
        <v>1</v>
      </c>
      <c r="G15" s="110">
        <v>700</v>
      </c>
    </row>
    <row r="16" spans="1:7" x14ac:dyDescent="0.2">
      <c r="A16" s="140" t="s">
        <v>152</v>
      </c>
      <c r="B16" s="110">
        <v>15</v>
      </c>
      <c r="C16" s="110">
        <v>1</v>
      </c>
      <c r="D16" s="110">
        <v>1</v>
      </c>
      <c r="E16" s="110">
        <v>4</v>
      </c>
      <c r="F16" s="110">
        <v>1</v>
      </c>
      <c r="G16" s="110">
        <v>700</v>
      </c>
    </row>
    <row r="17" spans="1:7" x14ac:dyDescent="0.2">
      <c r="A17" s="140" t="s">
        <v>153</v>
      </c>
      <c r="B17" s="141">
        <v>16</v>
      </c>
      <c r="C17" s="110">
        <v>1</v>
      </c>
      <c r="D17" s="110">
        <v>1</v>
      </c>
      <c r="E17" s="110">
        <v>5</v>
      </c>
      <c r="F17" s="110">
        <v>1</v>
      </c>
      <c r="G17" s="110">
        <v>700</v>
      </c>
    </row>
    <row r="18" spans="1:7" x14ac:dyDescent="0.2">
      <c r="A18" s="140" t="s">
        <v>154</v>
      </c>
      <c r="B18" s="110">
        <v>17</v>
      </c>
      <c r="C18" s="110">
        <v>1</v>
      </c>
      <c r="D18" s="110">
        <v>1</v>
      </c>
      <c r="E18" s="110">
        <v>6</v>
      </c>
      <c r="F18" s="110">
        <v>1</v>
      </c>
      <c r="G18" s="110">
        <v>700</v>
      </c>
    </row>
    <row r="19" spans="1:7" x14ac:dyDescent="0.2">
      <c r="A19" s="140" t="s">
        <v>155</v>
      </c>
      <c r="B19" s="141">
        <v>18</v>
      </c>
      <c r="C19" s="110">
        <v>1</v>
      </c>
      <c r="D19" s="110">
        <v>1</v>
      </c>
      <c r="E19" s="110">
        <v>7</v>
      </c>
      <c r="F19" s="110">
        <v>1</v>
      </c>
      <c r="G19" s="110">
        <v>700</v>
      </c>
    </row>
    <row r="20" spans="1:7" x14ac:dyDescent="0.2">
      <c r="A20" s="140" t="s">
        <v>156</v>
      </c>
      <c r="B20" s="110">
        <v>19</v>
      </c>
      <c r="C20" s="110">
        <v>1</v>
      </c>
      <c r="D20" s="110">
        <v>1</v>
      </c>
      <c r="E20" s="110">
        <v>8</v>
      </c>
      <c r="F20" s="110">
        <v>1</v>
      </c>
      <c r="G20" s="110">
        <v>700</v>
      </c>
    </row>
    <row r="21" spans="1:7" x14ac:dyDescent="0.2">
      <c r="A21" s="140" t="s">
        <v>157</v>
      </c>
      <c r="B21" s="141">
        <v>20</v>
      </c>
      <c r="C21" s="110">
        <v>1</v>
      </c>
      <c r="D21" s="110">
        <v>1</v>
      </c>
      <c r="E21" s="110">
        <v>9</v>
      </c>
      <c r="F21" s="110">
        <v>1</v>
      </c>
      <c r="G21" s="110">
        <v>700</v>
      </c>
    </row>
    <row r="22" spans="1:7" x14ac:dyDescent="0.2">
      <c r="A22" s="132"/>
    </row>
    <row r="23" spans="1:7" x14ac:dyDescent="0.2">
      <c r="A23" s="132"/>
    </row>
    <row r="24" spans="1:7" x14ac:dyDescent="0.2">
      <c r="A24" s="132"/>
    </row>
    <row r="25" spans="1:7" x14ac:dyDescent="0.2">
      <c r="A25" s="132"/>
    </row>
    <row r="26" spans="1:7" x14ac:dyDescent="0.2">
      <c r="A26" s="132"/>
    </row>
    <row r="27" spans="1:7" x14ac:dyDescent="0.2">
      <c r="A27" s="132"/>
    </row>
    <row r="28" spans="1:7" x14ac:dyDescent="0.2">
      <c r="A28" s="132"/>
    </row>
    <row r="29" spans="1:7" x14ac:dyDescent="0.2">
      <c r="A29" s="132"/>
    </row>
    <row r="30" spans="1:7" x14ac:dyDescent="0.2">
      <c r="A30" s="132"/>
    </row>
    <row r="31" spans="1:7" x14ac:dyDescent="0.2">
      <c r="A31" s="132"/>
    </row>
    <row r="32" spans="1:7" x14ac:dyDescent="0.2">
      <c r="A32" s="132"/>
    </row>
    <row r="33" spans="1:7" x14ac:dyDescent="0.2">
      <c r="A33" s="132"/>
    </row>
    <row r="34" spans="1:7" x14ac:dyDescent="0.2">
      <c r="A34" s="132"/>
    </row>
    <row r="35" spans="1:7" x14ac:dyDescent="0.2">
      <c r="A35" s="132"/>
    </row>
    <row r="36" spans="1:7" x14ac:dyDescent="0.2">
      <c r="A36" s="132"/>
    </row>
    <row r="37" spans="1:7" x14ac:dyDescent="0.2">
      <c r="A37" s="132"/>
    </row>
    <row r="38" spans="1:7" x14ac:dyDescent="0.2">
      <c r="A38" s="132"/>
    </row>
    <row r="39" spans="1:7" x14ac:dyDescent="0.2">
      <c r="A39" s="132"/>
    </row>
    <row r="40" spans="1:7" x14ac:dyDescent="0.2">
      <c r="A40" s="132"/>
    </row>
    <row r="41" spans="1:7" x14ac:dyDescent="0.2">
      <c r="A41" s="132"/>
    </row>
    <row r="42" spans="1:7" x14ac:dyDescent="0.2">
      <c r="A42" s="132"/>
    </row>
    <row r="43" spans="1:7" x14ac:dyDescent="0.2">
      <c r="A43" s="132"/>
    </row>
    <row r="44" spans="1:7" x14ac:dyDescent="0.2">
      <c r="A44" s="132"/>
    </row>
    <row r="45" spans="1:7" x14ac:dyDescent="0.2">
      <c r="A45" s="132"/>
    </row>
    <row r="46" spans="1:7" x14ac:dyDescent="0.2">
      <c r="A46" s="132"/>
    </row>
    <row r="47" spans="1:7" x14ac:dyDescent="0.2">
      <c r="A47" s="132"/>
    </row>
    <row r="48" spans="1:7" x14ac:dyDescent="0.2">
      <c r="A48" s="132"/>
      <c r="C48" s="133"/>
      <c r="D48" s="133"/>
      <c r="E48" s="133"/>
      <c r="F48" s="133"/>
      <c r="G48" s="133"/>
    </row>
    <row r="49" spans="1:1" x14ac:dyDescent="0.2">
      <c r="A49" s="132"/>
    </row>
    <row r="50" spans="1:1" x14ac:dyDescent="0.2">
      <c r="A50" s="132"/>
    </row>
    <row r="51" spans="1:1" x14ac:dyDescent="0.2">
      <c r="A51" s="132"/>
    </row>
    <row r="52" spans="1:1" x14ac:dyDescent="0.2">
      <c r="A52" s="132"/>
    </row>
    <row r="53" spans="1:1" x14ac:dyDescent="0.2">
      <c r="A53" s="132"/>
    </row>
    <row r="54" spans="1:1" x14ac:dyDescent="0.2">
      <c r="A54" s="132"/>
    </row>
    <row r="55" spans="1:1" x14ac:dyDescent="0.2">
      <c r="A55" s="132"/>
    </row>
    <row r="56" spans="1:1" x14ac:dyDescent="0.2">
      <c r="A56" s="132"/>
    </row>
    <row r="57" spans="1:1" x14ac:dyDescent="0.2">
      <c r="A57" s="132"/>
    </row>
    <row r="58" spans="1:1" x14ac:dyDescent="0.2">
      <c r="A58" s="132"/>
    </row>
    <row r="59" spans="1:1" x14ac:dyDescent="0.2">
      <c r="A59" s="132"/>
    </row>
    <row r="60" spans="1:1" x14ac:dyDescent="0.2">
      <c r="A60" s="132"/>
    </row>
    <row r="61" spans="1:1" x14ac:dyDescent="0.2">
      <c r="A61" s="132"/>
    </row>
    <row r="62" spans="1:1" x14ac:dyDescent="0.2">
      <c r="A62" s="132"/>
    </row>
    <row r="63" spans="1:1" x14ac:dyDescent="0.2">
      <c r="A63" s="132"/>
    </row>
    <row r="64" spans="1:1" x14ac:dyDescent="0.2">
      <c r="A64" s="132"/>
    </row>
    <row r="65" spans="1:1" x14ac:dyDescent="0.2">
      <c r="A65" s="132"/>
    </row>
    <row r="66" spans="1:1" x14ac:dyDescent="0.2">
      <c r="A66" s="132"/>
    </row>
    <row r="67" spans="1:1" x14ac:dyDescent="0.2">
      <c r="A67" s="132"/>
    </row>
    <row r="68" spans="1:1" x14ac:dyDescent="0.2">
      <c r="A68" s="132"/>
    </row>
    <row r="69" spans="1:1" x14ac:dyDescent="0.2">
      <c r="A69" s="132"/>
    </row>
    <row r="70" spans="1:1" x14ac:dyDescent="0.2">
      <c r="A70" s="132"/>
    </row>
    <row r="71" spans="1:1" x14ac:dyDescent="0.2">
      <c r="A71" s="132"/>
    </row>
    <row r="72" spans="1:1" x14ac:dyDescent="0.2">
      <c r="A72" s="132"/>
    </row>
    <row r="73" spans="1:1" x14ac:dyDescent="0.2">
      <c r="A73" s="132"/>
    </row>
    <row r="74" spans="1:1" x14ac:dyDescent="0.2">
      <c r="A74" s="132"/>
    </row>
    <row r="75" spans="1:1" x14ac:dyDescent="0.2">
      <c r="A75" s="132"/>
    </row>
    <row r="76" spans="1:1" x14ac:dyDescent="0.2">
      <c r="A76" s="132"/>
    </row>
    <row r="77" spans="1:1" x14ac:dyDescent="0.2">
      <c r="A77" s="132"/>
    </row>
    <row r="78" spans="1:1" x14ac:dyDescent="0.2">
      <c r="A78" s="132"/>
    </row>
    <row r="79" spans="1:1" x14ac:dyDescent="0.2">
      <c r="A79" s="132"/>
    </row>
    <row r="80" spans="1:1" x14ac:dyDescent="0.2">
      <c r="A80" s="132"/>
    </row>
    <row r="81" spans="1:1" x14ac:dyDescent="0.2">
      <c r="A81" s="132"/>
    </row>
    <row r="82" spans="1:1" x14ac:dyDescent="0.2">
      <c r="A82" s="132"/>
    </row>
    <row r="83" spans="1:1" x14ac:dyDescent="0.2">
      <c r="A83" s="132"/>
    </row>
    <row r="84" spans="1:1" x14ac:dyDescent="0.2">
      <c r="A84" s="132"/>
    </row>
    <row r="85" spans="1:1" x14ac:dyDescent="0.2">
      <c r="A85" s="132"/>
    </row>
    <row r="86" spans="1:1" x14ac:dyDescent="0.2">
      <c r="A86" s="132"/>
    </row>
    <row r="87" spans="1:1" x14ac:dyDescent="0.2">
      <c r="A87" s="132"/>
    </row>
    <row r="88" spans="1:1" x14ac:dyDescent="0.2">
      <c r="A88" s="132"/>
    </row>
    <row r="89" spans="1:1" x14ac:dyDescent="0.2">
      <c r="A89" s="132"/>
    </row>
    <row r="90" spans="1:1" x14ac:dyDescent="0.2">
      <c r="A90" s="132"/>
    </row>
    <row r="91" spans="1:1" x14ac:dyDescent="0.2">
      <c r="A91" s="132"/>
    </row>
    <row r="92" spans="1:1" x14ac:dyDescent="0.2">
      <c r="A92" s="132"/>
    </row>
    <row r="93" spans="1:1" x14ac:dyDescent="0.2">
      <c r="A93" s="132"/>
    </row>
    <row r="94" spans="1:1" x14ac:dyDescent="0.2">
      <c r="A94" s="132"/>
    </row>
    <row r="95" spans="1:1" x14ac:dyDescent="0.2">
      <c r="A95" s="132"/>
    </row>
    <row r="96" spans="1:1" x14ac:dyDescent="0.2">
      <c r="A96" s="132"/>
    </row>
    <row r="97" spans="1:1" x14ac:dyDescent="0.2">
      <c r="A97" s="132"/>
    </row>
  </sheetData>
  <sheetProtection algorithmName="SHA-512" hashValue="tciSjqAZa3Ipq4DhBqk48wm2c/l0THcpVtBjNlUrAu+3KrzTviVwiv0p5yfObDkjDdIFegbTtNfbp+5VGgFRpA==" saltValue="lYZIXLIYA6E3rR0Fi4x+7Q==" spinCount="100000" sheet="1" objects="1" scenarios="1" selectLockedCells="1" selectUnlockedCells="1"/>
  <pageMargins left="0.7" right="0.7" top="0.75" bottom="0.75" header="0.3" footer="0.3"/>
  <pageSetup paperSize="9" orientation="portrait" horizontalDpi="300" r:id="rId1"/>
  <ignoredErrors>
    <ignoredError sqref="A2: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8</vt:i4>
      </vt:variant>
    </vt:vector>
  </HeadingPairs>
  <TitlesOfParts>
    <vt:vector size="11" baseType="lpstr">
      <vt:lpstr>Foglio1</vt:lpstr>
      <vt:lpstr>Foglio2</vt:lpstr>
      <vt:lpstr>Foglio3</vt:lpstr>
      <vt:lpstr>Alumno</vt:lpstr>
      <vt:lpstr>Foglio1!Area_stampa</vt:lpstr>
      <vt:lpstr>EDA</vt:lpstr>
      <vt:lpstr>InvoicePublic</vt:lpstr>
      <vt:lpstr>Position</vt:lpstr>
      <vt:lpstr>Schools</vt:lpstr>
      <vt:lpstr>Text_Mining</vt:lpstr>
      <vt:lpstr>TM</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Nino Miceli</cp:lastModifiedBy>
  <cp:lastPrinted>2023-02-06T17:28:01Z</cp:lastPrinted>
  <dcterms:created xsi:type="dcterms:W3CDTF">2012-01-26T17:31:17Z</dcterms:created>
  <dcterms:modified xsi:type="dcterms:W3CDTF">2023-02-14T13:10:34Z</dcterms:modified>
</cp:coreProperties>
</file>